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smv-fs\compartido\ADM\Presupuesto\2023\Ejecuciones 2023\Anexos\07-Julio\Web\"/>
    </mc:Choice>
  </mc:AlternateContent>
  <xr:revisionPtr revIDLastSave="0" documentId="13_ncr:1_{77B6C5AD-2B21-4A97-B484-B062166A32FD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Consolidado" sheetId="1" r:id="rId1"/>
  </sheets>
  <definedNames>
    <definedName name="_xlnm.Print_Area" localSheetId="0">Consolidado!$A$1:$T$103</definedName>
    <definedName name="_xlnm.Print_Titles" localSheetId="0">Consolidado!$1:$7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5" i="1" l="1"/>
  <c r="O82" i="1"/>
  <c r="M82" i="1"/>
  <c r="K82" i="1"/>
  <c r="F82" i="1"/>
  <c r="Q82" i="1" s="1"/>
  <c r="O81" i="1"/>
  <c r="K81" i="1"/>
  <c r="F81" i="1"/>
  <c r="T81" i="1" s="1"/>
  <c r="O80" i="1"/>
  <c r="M80" i="1"/>
  <c r="K80" i="1"/>
  <c r="F80" i="1"/>
  <c r="T80" i="1" s="1"/>
  <c r="E55" i="1"/>
  <c r="O29" i="1"/>
  <c r="S53" i="1"/>
  <c r="O53" i="1"/>
  <c r="K53" i="1"/>
  <c r="P53" i="1"/>
  <c r="F53" i="1"/>
  <c r="Q53" i="1" s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3" i="1"/>
  <c r="F56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4" i="1"/>
  <c r="F28" i="1"/>
  <c r="F15" i="1"/>
  <c r="F16" i="1"/>
  <c r="F17" i="1"/>
  <c r="F18" i="1"/>
  <c r="F19" i="1"/>
  <c r="F20" i="1"/>
  <c r="F21" i="1"/>
  <c r="F22" i="1"/>
  <c r="F23" i="1"/>
  <c r="F24" i="1"/>
  <c r="F25" i="1"/>
  <c r="F26" i="1"/>
  <c r="F14" i="1"/>
  <c r="M81" i="1" l="1"/>
  <c r="L82" i="1"/>
  <c r="T82" i="1"/>
  <c r="Q81" i="1"/>
  <c r="L81" i="1"/>
  <c r="Q80" i="1"/>
  <c r="L80" i="1"/>
  <c r="T53" i="1"/>
  <c r="L53" i="1"/>
  <c r="M53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50" i="1"/>
  <c r="L51" i="1"/>
  <c r="L52" i="1"/>
  <c r="L54" i="1"/>
  <c r="L15" i="1"/>
  <c r="L17" i="1"/>
  <c r="L19" i="1"/>
  <c r="L20" i="1"/>
  <c r="L21" i="1"/>
  <c r="L22" i="1"/>
  <c r="L23" i="1"/>
  <c r="L24" i="1"/>
  <c r="L25" i="1"/>
  <c r="K44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5" i="1"/>
  <c r="K46" i="1"/>
  <c r="K47" i="1"/>
  <c r="K48" i="1"/>
  <c r="K49" i="1"/>
  <c r="K50" i="1"/>
  <c r="K51" i="1"/>
  <c r="K52" i="1"/>
  <c r="K54" i="1"/>
  <c r="K15" i="1"/>
  <c r="K16" i="1"/>
  <c r="K17" i="1"/>
  <c r="K18" i="1"/>
  <c r="K19" i="1"/>
  <c r="K20" i="1"/>
  <c r="K21" i="1"/>
  <c r="K22" i="1"/>
  <c r="K23" i="1"/>
  <c r="K24" i="1"/>
  <c r="K25" i="1"/>
  <c r="K26" i="1"/>
  <c r="K14" i="1"/>
  <c r="M29" i="1"/>
  <c r="L14" i="1"/>
  <c r="T91" i="1"/>
  <c r="S54" i="1"/>
  <c r="S14" i="1"/>
  <c r="P31" i="1"/>
  <c r="S92" i="1"/>
  <c r="P92" i="1"/>
  <c r="O92" i="1"/>
  <c r="K92" i="1"/>
  <c r="F90" i="1"/>
  <c r="L90" i="1" s="1"/>
  <c r="F91" i="1"/>
  <c r="Q91" i="1" s="1"/>
  <c r="F92" i="1"/>
  <c r="L92" i="1" s="1"/>
  <c r="D84" i="1"/>
  <c r="E84" i="1"/>
  <c r="G84" i="1"/>
  <c r="H84" i="1"/>
  <c r="I84" i="1"/>
  <c r="J84" i="1"/>
  <c r="K85" i="1"/>
  <c r="K86" i="1"/>
  <c r="K87" i="1"/>
  <c r="K88" i="1"/>
  <c r="K89" i="1"/>
  <c r="K90" i="1"/>
  <c r="K91" i="1"/>
  <c r="M91" i="1"/>
  <c r="N84" i="1"/>
  <c r="O85" i="1"/>
  <c r="O86" i="1"/>
  <c r="O87" i="1"/>
  <c r="O88" i="1"/>
  <c r="O89" i="1"/>
  <c r="O90" i="1"/>
  <c r="O91" i="1"/>
  <c r="P91" i="1"/>
  <c r="P84" i="1" s="1"/>
  <c r="R84" i="1"/>
  <c r="S91" i="1"/>
  <c r="C84" i="1"/>
  <c r="G95" i="1"/>
  <c r="G93" i="1" s="1"/>
  <c r="F96" i="1"/>
  <c r="F97" i="1"/>
  <c r="T97" i="1" s="1"/>
  <c r="F98" i="1"/>
  <c r="T98" i="1" s="1"/>
  <c r="F99" i="1"/>
  <c r="T99" i="1" s="1"/>
  <c r="S96" i="1"/>
  <c r="S97" i="1"/>
  <c r="S98" i="1"/>
  <c r="S99" i="1"/>
  <c r="P96" i="1"/>
  <c r="P97" i="1"/>
  <c r="P98" i="1"/>
  <c r="P99" i="1"/>
  <c r="O97" i="1"/>
  <c r="L97" i="1"/>
  <c r="K97" i="1"/>
  <c r="T25" i="1"/>
  <c r="O25" i="1"/>
  <c r="J27" i="1"/>
  <c r="C13" i="1"/>
  <c r="O23" i="1"/>
  <c r="F89" i="1"/>
  <c r="M89" i="1" s="1"/>
  <c r="F88" i="1"/>
  <c r="L88" i="1" s="1"/>
  <c r="F87" i="1"/>
  <c r="Q87" i="1" s="1"/>
  <c r="F86" i="1"/>
  <c r="M86" i="1" s="1"/>
  <c r="F85" i="1"/>
  <c r="M85" i="1" s="1"/>
  <c r="L83" i="1"/>
  <c r="L79" i="1"/>
  <c r="M78" i="1"/>
  <c r="L77" i="1"/>
  <c r="M76" i="1"/>
  <c r="L75" i="1"/>
  <c r="M74" i="1"/>
  <c r="L73" i="1"/>
  <c r="L72" i="1"/>
  <c r="L71" i="1"/>
  <c r="M70" i="1"/>
  <c r="F55" i="1"/>
  <c r="L68" i="1"/>
  <c r="M67" i="1"/>
  <c r="M66" i="1"/>
  <c r="M65" i="1"/>
  <c r="M64" i="1"/>
  <c r="M63" i="1"/>
  <c r="M62" i="1"/>
  <c r="M61" i="1"/>
  <c r="L60" i="1"/>
  <c r="M59" i="1"/>
  <c r="M58" i="1"/>
  <c r="M57" i="1"/>
  <c r="M56" i="1"/>
  <c r="O69" i="1"/>
  <c r="L69" i="1"/>
  <c r="K69" i="1"/>
  <c r="M52" i="1"/>
  <c r="M51" i="1"/>
  <c r="M49" i="1"/>
  <c r="M48" i="1"/>
  <c r="M46" i="1"/>
  <c r="M45" i="1"/>
  <c r="M44" i="1"/>
  <c r="M43" i="1"/>
  <c r="M42" i="1"/>
  <c r="M41" i="1"/>
  <c r="M40" i="1"/>
  <c r="M39" i="1"/>
  <c r="M38" i="1"/>
  <c r="M37" i="1"/>
  <c r="M36" i="1"/>
  <c r="M35" i="1"/>
  <c r="M33" i="1"/>
  <c r="M32" i="1"/>
  <c r="M30" i="1"/>
  <c r="Q29" i="1"/>
  <c r="M28" i="1"/>
  <c r="K100" i="1"/>
  <c r="K99" i="1"/>
  <c r="K98" i="1"/>
  <c r="K96" i="1"/>
  <c r="M83" i="1"/>
  <c r="K83" i="1"/>
  <c r="K79" i="1"/>
  <c r="K78" i="1"/>
  <c r="K77" i="1"/>
  <c r="L76" i="1"/>
  <c r="K76" i="1"/>
  <c r="K75" i="1"/>
  <c r="K74" i="1"/>
  <c r="K73" i="1"/>
  <c r="M72" i="1"/>
  <c r="K72" i="1"/>
  <c r="K71" i="1"/>
  <c r="K70" i="1"/>
  <c r="M68" i="1"/>
  <c r="K68" i="1"/>
  <c r="K67" i="1"/>
  <c r="L66" i="1"/>
  <c r="K66" i="1"/>
  <c r="L65" i="1"/>
  <c r="K65" i="1"/>
  <c r="L64" i="1"/>
  <c r="K64" i="1"/>
  <c r="K63" i="1"/>
  <c r="L62" i="1"/>
  <c r="K62" i="1"/>
  <c r="L61" i="1"/>
  <c r="K61" i="1"/>
  <c r="M60" i="1"/>
  <c r="K60" i="1"/>
  <c r="K59" i="1"/>
  <c r="K58" i="1"/>
  <c r="L57" i="1"/>
  <c r="K57" i="1"/>
  <c r="L56" i="1"/>
  <c r="K56" i="1"/>
  <c r="K28" i="1"/>
  <c r="C95" i="1"/>
  <c r="C93" i="1" s="1"/>
  <c r="O98" i="1"/>
  <c r="M18" i="1"/>
  <c r="M20" i="1"/>
  <c r="M21" i="1"/>
  <c r="S74" i="1"/>
  <c r="S57" i="1"/>
  <c r="L58" i="1"/>
  <c r="L74" i="1"/>
  <c r="L78" i="1"/>
  <c r="L70" i="1"/>
  <c r="M23" i="1"/>
  <c r="M47" i="1"/>
  <c r="L59" i="1"/>
  <c r="L67" i="1"/>
  <c r="M79" i="1"/>
  <c r="M31" i="1"/>
  <c r="M54" i="1"/>
  <c r="L63" i="1"/>
  <c r="M69" i="1"/>
  <c r="M19" i="1"/>
  <c r="O16" i="1"/>
  <c r="O28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F100" i="1"/>
  <c r="M100" i="1" s="1"/>
  <c r="M16" i="1"/>
  <c r="M26" i="1"/>
  <c r="M24" i="1"/>
  <c r="M15" i="1"/>
  <c r="M17" i="1"/>
  <c r="G13" i="1"/>
  <c r="O58" i="1"/>
  <c r="S50" i="1"/>
  <c r="P50" i="1"/>
  <c r="O50" i="1"/>
  <c r="Q50" i="1"/>
  <c r="P14" i="1"/>
  <c r="O14" i="1"/>
  <c r="R55" i="1"/>
  <c r="N55" i="1"/>
  <c r="P100" i="1"/>
  <c r="P78" i="1"/>
  <c r="P77" i="1"/>
  <c r="P75" i="1"/>
  <c r="P74" i="1"/>
  <c r="P73" i="1"/>
  <c r="P72" i="1"/>
  <c r="P71" i="1"/>
  <c r="P70" i="1"/>
  <c r="P68" i="1"/>
  <c r="P67" i="1"/>
  <c r="P66" i="1"/>
  <c r="P63" i="1"/>
  <c r="P62" i="1"/>
  <c r="P61" i="1"/>
  <c r="P60" i="1"/>
  <c r="P57" i="1"/>
  <c r="P56" i="1"/>
  <c r="P54" i="1"/>
  <c r="P52" i="1"/>
  <c r="P51" i="1"/>
  <c r="P49" i="1"/>
  <c r="P48" i="1"/>
  <c r="P47" i="1"/>
  <c r="P45" i="1"/>
  <c r="P44" i="1"/>
  <c r="P43" i="1"/>
  <c r="P42" i="1"/>
  <c r="P41" i="1"/>
  <c r="P40" i="1"/>
  <c r="P38" i="1"/>
  <c r="P37" i="1"/>
  <c r="P36" i="1"/>
  <c r="P35" i="1"/>
  <c r="P34" i="1"/>
  <c r="P33" i="1"/>
  <c r="P32" i="1"/>
  <c r="P29" i="1"/>
  <c r="P28" i="1"/>
  <c r="O100" i="1"/>
  <c r="O99" i="1"/>
  <c r="O96" i="1"/>
  <c r="O83" i="1"/>
  <c r="O79" i="1"/>
  <c r="O78" i="1"/>
  <c r="O77" i="1"/>
  <c r="O76" i="1"/>
  <c r="O75" i="1"/>
  <c r="O74" i="1"/>
  <c r="O73" i="1"/>
  <c r="O72" i="1"/>
  <c r="O71" i="1"/>
  <c r="O70" i="1"/>
  <c r="O68" i="1"/>
  <c r="O67" i="1"/>
  <c r="O66" i="1"/>
  <c r="O65" i="1"/>
  <c r="O64" i="1"/>
  <c r="O63" i="1"/>
  <c r="O62" i="1"/>
  <c r="O61" i="1"/>
  <c r="O60" i="1"/>
  <c r="O59" i="1"/>
  <c r="O57" i="1"/>
  <c r="O56" i="1"/>
  <c r="O54" i="1"/>
  <c r="O52" i="1"/>
  <c r="O51" i="1"/>
  <c r="O49" i="1"/>
  <c r="O48" i="1"/>
  <c r="O47" i="1"/>
  <c r="O46" i="1"/>
  <c r="O45" i="1"/>
  <c r="O26" i="1"/>
  <c r="O24" i="1"/>
  <c r="O22" i="1"/>
  <c r="O21" i="1"/>
  <c r="O20" i="1"/>
  <c r="O19" i="1"/>
  <c r="O18" i="1"/>
  <c r="O17" i="1"/>
  <c r="O15" i="1"/>
  <c r="S100" i="1"/>
  <c r="S78" i="1"/>
  <c r="S77" i="1"/>
  <c r="S75" i="1"/>
  <c r="S73" i="1"/>
  <c r="S72" i="1"/>
  <c r="S71" i="1"/>
  <c r="S70" i="1"/>
  <c r="S68" i="1"/>
  <c r="S67" i="1"/>
  <c r="S63" i="1"/>
  <c r="S62" i="1"/>
  <c r="S61" i="1"/>
  <c r="S60" i="1"/>
  <c r="S56" i="1"/>
  <c r="S52" i="1"/>
  <c r="S51" i="1"/>
  <c r="S49" i="1"/>
  <c r="S48" i="1"/>
  <c r="S47" i="1"/>
  <c r="S45" i="1"/>
  <c r="S44" i="1"/>
  <c r="S43" i="1"/>
  <c r="S42" i="1"/>
  <c r="S41" i="1"/>
  <c r="S40" i="1"/>
  <c r="S38" i="1"/>
  <c r="S37" i="1"/>
  <c r="S36" i="1"/>
  <c r="S35" i="1"/>
  <c r="S34" i="1"/>
  <c r="S33" i="1"/>
  <c r="S32" i="1"/>
  <c r="S31" i="1"/>
  <c r="S29" i="1"/>
  <c r="S28" i="1"/>
  <c r="S21" i="1"/>
  <c r="S20" i="1"/>
  <c r="S19" i="1"/>
  <c r="S18" i="1"/>
  <c r="S16" i="1"/>
  <c r="S15" i="1"/>
  <c r="R95" i="1"/>
  <c r="R93" i="1" s="1"/>
  <c r="R27" i="1"/>
  <c r="R13" i="1"/>
  <c r="P21" i="1"/>
  <c r="P20" i="1"/>
  <c r="P19" i="1"/>
  <c r="P18" i="1"/>
  <c r="P16" i="1"/>
  <c r="P15" i="1"/>
  <c r="N95" i="1"/>
  <c r="N93" i="1" s="1"/>
  <c r="J95" i="1"/>
  <c r="J93" i="1" s="1"/>
  <c r="I95" i="1"/>
  <c r="I93" i="1" s="1"/>
  <c r="H95" i="1"/>
  <c r="H93" i="1" s="1"/>
  <c r="E95" i="1"/>
  <c r="E93" i="1" s="1"/>
  <c r="D95" i="1"/>
  <c r="D93" i="1" s="1"/>
  <c r="I55" i="1"/>
  <c r="H55" i="1"/>
  <c r="G55" i="1"/>
  <c r="D55" i="1"/>
  <c r="C55" i="1"/>
  <c r="Q59" i="1"/>
  <c r="Q63" i="1"/>
  <c r="Q72" i="1"/>
  <c r="Q76" i="1"/>
  <c r="Q83" i="1"/>
  <c r="Q60" i="1"/>
  <c r="Q68" i="1"/>
  <c r="Q56" i="1"/>
  <c r="Q65" i="1"/>
  <c r="Q70" i="1"/>
  <c r="Q74" i="1"/>
  <c r="Q78" i="1"/>
  <c r="Q67" i="1"/>
  <c r="Q64" i="1"/>
  <c r="Q61" i="1"/>
  <c r="Q57" i="1"/>
  <c r="Q62" i="1"/>
  <c r="Q66" i="1"/>
  <c r="Q75" i="1"/>
  <c r="T62" i="1"/>
  <c r="T63" i="1"/>
  <c r="T72" i="1"/>
  <c r="T83" i="1"/>
  <c r="T57" i="1"/>
  <c r="T66" i="1"/>
  <c r="T75" i="1"/>
  <c r="T59" i="1"/>
  <c r="T67" i="1"/>
  <c r="T76" i="1"/>
  <c r="T60" i="1"/>
  <c r="T64" i="1"/>
  <c r="T68" i="1"/>
  <c r="T73" i="1"/>
  <c r="T56" i="1"/>
  <c r="T61" i="1"/>
  <c r="T65" i="1"/>
  <c r="T70" i="1"/>
  <c r="T74" i="1"/>
  <c r="T78" i="1"/>
  <c r="N27" i="1"/>
  <c r="I27" i="1"/>
  <c r="H27" i="1"/>
  <c r="G27" i="1"/>
  <c r="E27" i="1"/>
  <c r="D27" i="1"/>
  <c r="C27" i="1"/>
  <c r="N13" i="1"/>
  <c r="J13" i="1"/>
  <c r="I13" i="1"/>
  <c r="H13" i="1"/>
  <c r="E13" i="1"/>
  <c r="D13" i="1"/>
  <c r="Q18" i="1"/>
  <c r="Q15" i="1"/>
  <c r="Q24" i="1"/>
  <c r="Q16" i="1"/>
  <c r="Q20" i="1"/>
  <c r="Q19" i="1"/>
  <c r="Q26" i="1"/>
  <c r="Q17" i="1"/>
  <c r="Q21" i="1"/>
  <c r="M14" i="1"/>
  <c r="T14" i="1"/>
  <c r="Q14" i="1"/>
  <c r="Q35" i="1"/>
  <c r="Q36" i="1"/>
  <c r="Q47" i="1"/>
  <c r="Q39" i="1"/>
  <c r="Q33" i="1"/>
  <c r="Q41" i="1"/>
  <c r="Q54" i="1"/>
  <c r="Q31" i="1"/>
  <c r="Q43" i="1"/>
  <c r="Q51" i="1"/>
  <c r="Q37" i="1"/>
  <c r="Q34" i="1"/>
  <c r="Q45" i="1"/>
  <c r="Q49" i="1"/>
  <c r="T20" i="1"/>
  <c r="T26" i="1"/>
  <c r="T21" i="1"/>
  <c r="T33" i="1"/>
  <c r="T41" i="1"/>
  <c r="T18" i="1"/>
  <c r="T45" i="1"/>
  <c r="T49" i="1"/>
  <c r="T54" i="1"/>
  <c r="T24" i="1"/>
  <c r="T47" i="1"/>
  <c r="T17" i="1"/>
  <c r="T29" i="1"/>
  <c r="T37" i="1"/>
  <c r="T44" i="1"/>
  <c r="T15" i="1"/>
  <c r="T19" i="1"/>
  <c r="T31" i="1"/>
  <c r="T35" i="1"/>
  <c r="T39" i="1"/>
  <c r="T43" i="1"/>
  <c r="T46" i="1"/>
  <c r="T51" i="1"/>
  <c r="T96" i="1" l="1"/>
  <c r="M96" i="1"/>
  <c r="S55" i="1"/>
  <c r="Q97" i="1"/>
  <c r="L91" i="1"/>
  <c r="T86" i="1"/>
  <c r="M97" i="1"/>
  <c r="Q99" i="1"/>
  <c r="T92" i="1"/>
  <c r="M99" i="1"/>
  <c r="M88" i="1"/>
  <c r="D11" i="1"/>
  <c r="D9" i="1" s="1"/>
  <c r="T87" i="1"/>
  <c r="L99" i="1"/>
  <c r="M98" i="1"/>
  <c r="K55" i="1"/>
  <c r="Q55" i="1"/>
  <c r="Q96" i="1"/>
  <c r="Q89" i="1"/>
  <c r="M92" i="1"/>
  <c r="T89" i="1"/>
  <c r="C11" i="1"/>
  <c r="C9" i="1" s="1"/>
  <c r="P95" i="1"/>
  <c r="P93" i="1" s="1"/>
  <c r="P55" i="1"/>
  <c r="L87" i="1"/>
  <c r="T85" i="1"/>
  <c r="T88" i="1"/>
  <c r="H11" i="1"/>
  <c r="H9" i="1" s="1"/>
  <c r="P27" i="1"/>
  <c r="S84" i="1"/>
  <c r="O95" i="1"/>
  <c r="O93" i="1" s="1"/>
  <c r="K95" i="1"/>
  <c r="K93" i="1" s="1"/>
  <c r="O55" i="1"/>
  <c r="J11" i="1"/>
  <c r="J9" i="1" s="1"/>
  <c r="G11" i="1"/>
  <c r="G9" i="1" s="1"/>
  <c r="P13" i="1"/>
  <c r="M90" i="1"/>
  <c r="T90" i="1"/>
  <c r="L49" i="1"/>
  <c r="L48" i="1"/>
  <c r="L26" i="1"/>
  <c r="L18" i="1"/>
  <c r="L16" i="1"/>
  <c r="T16" i="1"/>
  <c r="F13" i="1"/>
  <c r="T13" i="1" s="1"/>
  <c r="E11" i="1"/>
  <c r="E9" i="1" s="1"/>
  <c r="L55" i="1"/>
  <c r="O13" i="1"/>
  <c r="T22" i="1"/>
  <c r="T42" i="1"/>
  <c r="T48" i="1"/>
  <c r="T52" i="1"/>
  <c r="Q52" i="1"/>
  <c r="Q32" i="1"/>
  <c r="Q71" i="1"/>
  <c r="M34" i="1"/>
  <c r="M75" i="1"/>
  <c r="M71" i="1"/>
  <c r="M77" i="1"/>
  <c r="K13" i="1"/>
  <c r="Q88" i="1"/>
  <c r="N11" i="1"/>
  <c r="N9" i="1" s="1"/>
  <c r="M87" i="1"/>
  <c r="L86" i="1"/>
  <c r="F84" i="1"/>
  <c r="T84" i="1" s="1"/>
  <c r="Q48" i="1"/>
  <c r="T79" i="1"/>
  <c r="F95" i="1"/>
  <c r="T95" i="1" s="1"/>
  <c r="T93" i="1" s="1"/>
  <c r="Q73" i="1"/>
  <c r="Q77" i="1"/>
  <c r="Q100" i="1"/>
  <c r="L96" i="1"/>
  <c r="M22" i="1"/>
  <c r="L100" i="1"/>
  <c r="L98" i="1"/>
  <c r="M50" i="1"/>
  <c r="Q25" i="1"/>
  <c r="Q98" i="1"/>
  <c r="L89" i="1"/>
  <c r="L85" i="1"/>
  <c r="Q92" i="1"/>
  <c r="F27" i="1"/>
  <c r="Q27" i="1" s="1"/>
  <c r="T36" i="1"/>
  <c r="T38" i="1"/>
  <c r="T40" i="1"/>
  <c r="Q42" i="1"/>
  <c r="Q28" i="1"/>
  <c r="T28" i="1"/>
  <c r="T34" i="1"/>
  <c r="T32" i="1"/>
  <c r="Q38" i="1"/>
  <c r="Q44" i="1"/>
  <c r="Q40" i="1"/>
  <c r="Q46" i="1"/>
  <c r="Q22" i="1"/>
  <c r="T77" i="1"/>
  <c r="T71" i="1"/>
  <c r="T100" i="1"/>
  <c r="Q79" i="1"/>
  <c r="S27" i="1"/>
  <c r="T50" i="1"/>
  <c r="O27" i="1"/>
  <c r="L28" i="1"/>
  <c r="K27" i="1"/>
  <c r="M73" i="1"/>
  <c r="M25" i="1"/>
  <c r="Q90" i="1"/>
  <c r="S95" i="1"/>
  <c r="S93" i="1" s="1"/>
  <c r="T55" i="1"/>
  <c r="R11" i="1"/>
  <c r="S13" i="1"/>
  <c r="I11" i="1"/>
  <c r="I9" i="1" s="1"/>
  <c r="O84" i="1"/>
  <c r="K84" i="1"/>
  <c r="M95" i="1" l="1"/>
  <c r="M93" i="1" s="1"/>
  <c r="L84" i="1"/>
  <c r="L95" i="1"/>
  <c r="L93" i="1" s="1"/>
  <c r="M84" i="1"/>
  <c r="P11" i="1"/>
  <c r="L13" i="1"/>
  <c r="M55" i="1"/>
  <c r="M27" i="1"/>
  <c r="M13" i="1"/>
  <c r="Q84" i="1"/>
  <c r="T27" i="1"/>
  <c r="Q13" i="1"/>
  <c r="K11" i="1"/>
  <c r="K9" i="1" s="1"/>
  <c r="Q95" i="1"/>
  <c r="Q93" i="1" s="1"/>
  <c r="F93" i="1"/>
  <c r="F11" i="1"/>
  <c r="O11" i="1"/>
  <c r="O9" i="1" s="1"/>
  <c r="L27" i="1"/>
  <c r="S11" i="1"/>
  <c r="R9" i="1"/>
  <c r="S9" i="1" s="1"/>
  <c r="P9" i="1"/>
  <c r="M11" i="1" l="1"/>
  <c r="M9" i="1" s="1"/>
  <c r="L11" i="1"/>
  <c r="L9" i="1" s="1"/>
  <c r="F9" i="1"/>
  <c r="Q9" i="1" s="1"/>
  <c r="Q11" i="1"/>
  <c r="T11" i="1"/>
  <c r="T9" i="1" l="1"/>
</calcChain>
</file>

<file path=xl/sharedStrings.xml><?xml version="1.0" encoding="utf-8"?>
<sst xmlns="http://schemas.openxmlformats.org/spreadsheetml/2006/main" count="153" uniqueCount="152">
  <si>
    <t>SUPERINTENDENCIA DEL MERCADO DE VALORES</t>
  </si>
  <si>
    <t>Dirección de Administración y Finanzas</t>
  </si>
  <si>
    <t xml:space="preserve"> </t>
  </si>
  <si>
    <t>Departamento de Presupuesto</t>
  </si>
  <si>
    <t>SALDOS</t>
  </si>
  <si>
    <t>Pagado</t>
  </si>
  <si>
    <t>Saldo Por Asignar</t>
  </si>
  <si>
    <t>Devengado</t>
  </si>
  <si>
    <t>(1)</t>
  </si>
  <si>
    <t>(2)</t>
  </si>
  <si>
    <t>(3)</t>
  </si>
  <si>
    <t>(8)</t>
  </si>
  <si>
    <t>Presupuesto de Funcionamiento</t>
  </si>
  <si>
    <t>Presupuesto Inversiones</t>
  </si>
  <si>
    <t>Contención de Gasto</t>
  </si>
  <si>
    <t>Traslado / Crédito Ext.</t>
  </si>
  <si>
    <t>Saldo de Contratos por Ejecutar</t>
  </si>
  <si>
    <t>Compromiso Mensual</t>
  </si>
  <si>
    <t>Compromiso Ejecutado</t>
  </si>
  <si>
    <t>Saldo a la Fecha</t>
  </si>
  <si>
    <t>Saldo Anual</t>
  </si>
  <si>
    <t>Por Pagar a la Fecha</t>
  </si>
  <si>
    <t>% de Ejecución Mensual</t>
  </si>
  <si>
    <t>% de Ejecución Anual</t>
  </si>
  <si>
    <t>Presupuesto Ley</t>
  </si>
  <si>
    <t>Presupuesto Modificado</t>
  </si>
  <si>
    <t xml:space="preserve">Asignado a la fecha               </t>
  </si>
  <si>
    <t>(6)</t>
  </si>
  <si>
    <t>Cta.</t>
  </si>
  <si>
    <t>Servicios Personales</t>
  </si>
  <si>
    <t>001</t>
  </si>
  <si>
    <t>020</t>
  </si>
  <si>
    <t>030</t>
  </si>
  <si>
    <t>Sueldos Fijos</t>
  </si>
  <si>
    <t>Dietas</t>
  </si>
  <si>
    <t>Gastos de Representación</t>
  </si>
  <si>
    <t>TOTAL</t>
  </si>
  <si>
    <t>050</t>
  </si>
  <si>
    <t>Decimo Tercer Mes</t>
  </si>
  <si>
    <t>071</t>
  </si>
  <si>
    <t>073</t>
  </si>
  <si>
    <t>074</t>
  </si>
  <si>
    <t>072</t>
  </si>
  <si>
    <t>081</t>
  </si>
  <si>
    <t>091</t>
  </si>
  <si>
    <t>099</t>
  </si>
  <si>
    <t>Cuota Patronal de Seguro Social</t>
  </si>
  <si>
    <t>Cuota Patronal de Seguro Educativo</t>
  </si>
  <si>
    <t>Cuota Patronal de Riesgo Profesional</t>
  </si>
  <si>
    <t>Cuota Patronal para el Fondo Complementario</t>
  </si>
  <si>
    <t>Gratificación y Aguinaldo</t>
  </si>
  <si>
    <t xml:space="preserve">Sueldos </t>
  </si>
  <si>
    <t>Contribuciones a la Seguridad Social</t>
  </si>
  <si>
    <t>0</t>
  </si>
  <si>
    <t>Servicios No Personales</t>
  </si>
  <si>
    <t>De Edificios y Locales</t>
  </si>
  <si>
    <t>De Equipos de Oficina</t>
  </si>
  <si>
    <t>De Equipo de Transporte</t>
  </si>
  <si>
    <t>Otros Alquileres</t>
  </si>
  <si>
    <t>Correo</t>
  </si>
  <si>
    <t>Energía Electrica</t>
  </si>
  <si>
    <t>Telecomunicaciones</t>
  </si>
  <si>
    <t>Servicio de Transmisión de Datos</t>
  </si>
  <si>
    <t>Servicio de Telefonía Celular</t>
  </si>
  <si>
    <t>Impresión, Encuadernación y Otros</t>
  </si>
  <si>
    <t>Anuncio y Avisos</t>
  </si>
  <si>
    <t>Promoción y Publicidad</t>
  </si>
  <si>
    <t>Viáticos dentro del Pais</t>
  </si>
  <si>
    <t>Viaticos en el Exterior</t>
  </si>
  <si>
    <t>Transporte dentro del Pais</t>
  </si>
  <si>
    <t>Transporte de ó para el Exterior</t>
  </si>
  <si>
    <t>Almacenaje</t>
  </si>
  <si>
    <t>Comisiones y Gastos Bancarios</t>
  </si>
  <si>
    <t>Gastos Judiciales</t>
  </si>
  <si>
    <t>Gastos de Seguros</t>
  </si>
  <si>
    <t>Servicios Comerciales</t>
  </si>
  <si>
    <t>Otros Servicios Comerciales y Financieros</t>
  </si>
  <si>
    <t>Mantenimiento y Reparación de Maquinaria</t>
  </si>
  <si>
    <t>Mantenimiento y Reparación de Equipo de Computación</t>
  </si>
  <si>
    <t>Servicios Comerciales y Financieros</t>
  </si>
  <si>
    <t>Materiales y Suministros</t>
  </si>
  <si>
    <t>Consumo Humano</t>
  </si>
  <si>
    <t>Bebidas</t>
  </si>
  <si>
    <t>Prendas de Vestir</t>
  </si>
  <si>
    <t>Diesel</t>
  </si>
  <si>
    <t>Gasolina</t>
  </si>
  <si>
    <t>Lubricantes</t>
  </si>
  <si>
    <t>Impresos</t>
  </si>
  <si>
    <t>Papelería</t>
  </si>
  <si>
    <t>Otros Productos de Papel y Cartón</t>
  </si>
  <si>
    <t>Insecticidas, Fumigantes y otros</t>
  </si>
  <si>
    <t>Otros Productos Químicos</t>
  </si>
  <si>
    <t>Materiales Electricos</t>
  </si>
  <si>
    <t xml:space="preserve">Otros materiales de Construcción </t>
  </si>
  <si>
    <t>Artículos o Productos para Eventos Oficiales</t>
  </si>
  <si>
    <t>Herramientas e Instrumentos</t>
  </si>
  <si>
    <t>Materiales y Suministro de Computación</t>
  </si>
  <si>
    <t>Otros Productos Varios</t>
  </si>
  <si>
    <t>Utiles de Cocina y Comedor</t>
  </si>
  <si>
    <t>Utiles Deportivos y Recreativos</t>
  </si>
  <si>
    <t>Utiles de Aseo y Limpieza</t>
  </si>
  <si>
    <t>Utiles y Materiales de Oficina</t>
  </si>
  <si>
    <t xml:space="preserve">Otros Útiles y Materiales </t>
  </si>
  <si>
    <t>Repuestos</t>
  </si>
  <si>
    <t>Transferencias Corrientes</t>
  </si>
  <si>
    <t>Indemnizaciones Laborales</t>
  </si>
  <si>
    <t>Bonificación por Antigüedad</t>
  </si>
  <si>
    <t>Otras Transferencias</t>
  </si>
  <si>
    <t>Adiestramientos y Estudios</t>
  </si>
  <si>
    <t>Otras Sin Fines de Lucro</t>
  </si>
  <si>
    <t>Cuotas Organismos Mundiales</t>
  </si>
  <si>
    <t>Maquinaria, Equipo y Semoviente</t>
  </si>
  <si>
    <t>Mobiliario</t>
  </si>
  <si>
    <t>Maquinaria y Equipos Varios</t>
  </si>
  <si>
    <t>Equipo de Computación</t>
  </si>
  <si>
    <t>COMPROMISO</t>
  </si>
  <si>
    <t>EJECUCIÓN</t>
  </si>
  <si>
    <t>%  Mensual</t>
  </si>
  <si>
    <t>% Anual</t>
  </si>
  <si>
    <t>% COMPROMISO</t>
  </si>
  <si>
    <t>Descripción del Gasto</t>
  </si>
  <si>
    <t>PAGADO</t>
  </si>
  <si>
    <t>(4)='(1-2+3)</t>
  </si>
  <si>
    <t>(5)</t>
  </si>
  <si>
    <t>(7)</t>
  </si>
  <si>
    <t>(11)=(4-5)</t>
  </si>
  <si>
    <t>(12)</t>
  </si>
  <si>
    <t>(14)=(8/5*100%)</t>
  </si>
  <si>
    <t>(15)=(8/4*100%)</t>
  </si>
  <si>
    <t>(16)</t>
  </si>
  <si>
    <t>(17)=(16/5*100%)</t>
  </si>
  <si>
    <t>(18)=(16/4*100%)</t>
  </si>
  <si>
    <t>(13)=(8-12)</t>
  </si>
  <si>
    <t>(9)=(5-6-8)</t>
  </si>
  <si>
    <t>(10)=(4-6-8)</t>
  </si>
  <si>
    <t>Mantenimiento y Reparación de Edificios</t>
  </si>
  <si>
    <t>Acabado Textil</t>
  </si>
  <si>
    <t>Indemnizaciones Especiales</t>
  </si>
  <si>
    <t>Incentivos</t>
  </si>
  <si>
    <t>082</t>
  </si>
  <si>
    <t>Material Metalico</t>
  </si>
  <si>
    <t>Maquinaria y Equipo de Comunicaciones</t>
  </si>
  <si>
    <t>XIII Mes</t>
  </si>
  <si>
    <t>096</t>
  </si>
  <si>
    <t>Otras Transferencias al exterior</t>
  </si>
  <si>
    <t>PERIODO DE EJECUCION AL 31 DE JULIO DE 2023</t>
  </si>
  <si>
    <t xml:space="preserve">Viáticos </t>
  </si>
  <si>
    <t>Alimentos y Bebidas</t>
  </si>
  <si>
    <t>Productos de Papel y Cartón</t>
  </si>
  <si>
    <t>ütiles y Materiales Diversos</t>
  </si>
  <si>
    <t>Fecha de Actualización: 08/08/2023</t>
  </si>
  <si>
    <t>Elaborado por: Fernando Bolívar - Jefe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</si>
</sst>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7"/>
      <color theme="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4">
    <xf numFmtId="0" fontId="0" fillId="0" borderId="0"/>
    <xf numFmtId="9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1" applyNumberFormat="0" applyFill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24" applyNumberFormat="0" applyAlignment="0" applyProtection="0"/>
    <xf numFmtId="0" fontId="23" fillId="8" borderId="25" applyNumberFormat="0" applyAlignment="0" applyProtection="0"/>
    <xf numFmtId="0" fontId="24" fillId="8" borderId="24" applyNumberFormat="0" applyAlignment="0" applyProtection="0"/>
    <xf numFmtId="0" fontId="25" fillId="0" borderId="26" applyNumberFormat="0" applyFill="0" applyAlignment="0" applyProtection="0"/>
    <xf numFmtId="0" fontId="26" fillId="9" borderId="2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9" applyNumberFormat="0" applyFill="0" applyAlignment="0" applyProtection="0"/>
    <xf numFmtId="0" fontId="3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0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0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0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0" borderId="28" applyNumberFormat="0" applyFont="0" applyAlignment="0" applyProtection="0"/>
    <xf numFmtId="0" fontId="2" fillId="0" borderId="0"/>
    <xf numFmtId="0" fontId="2" fillId="10" borderId="2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0" borderId="0"/>
    <xf numFmtId="0" fontId="1" fillId="10" borderId="2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96">
    <xf numFmtId="0" fontId="0" fillId="0" borderId="0" xfId="0"/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3" fontId="5" fillId="0" borderId="4" xfId="0" applyNumberFormat="1" applyFont="1" applyBorder="1"/>
    <xf numFmtId="3" fontId="7" fillId="0" borderId="4" xfId="0" applyNumberFormat="1" applyFont="1" applyBorder="1" applyAlignment="1">
      <alignment horizontal="right" wrapText="1"/>
    </xf>
    <xf numFmtId="3" fontId="5" fillId="0" borderId="3" xfId="0" applyNumberFormat="1" applyFont="1" applyBorder="1"/>
    <xf numFmtId="3" fontId="5" fillId="0" borderId="8" xfId="0" applyNumberFormat="1" applyFont="1" applyBorder="1"/>
    <xf numFmtId="0" fontId="5" fillId="0" borderId="1" xfId="0" applyFont="1" applyBorder="1"/>
    <xf numFmtId="0" fontId="5" fillId="0" borderId="5" xfId="0" applyFont="1" applyBorder="1"/>
    <xf numFmtId="4" fontId="9" fillId="2" borderId="2" xfId="0" applyNumberFormat="1" applyFont="1" applyFill="1" applyBorder="1"/>
    <xf numFmtId="9" fontId="9" fillId="2" borderId="2" xfId="1" applyFont="1" applyFill="1" applyBorder="1"/>
    <xf numFmtId="0" fontId="10" fillId="0" borderId="2" xfId="0" applyFont="1" applyBorder="1"/>
    <xf numFmtId="0" fontId="10" fillId="0" borderId="2" xfId="0" applyFont="1" applyBorder="1" applyAlignment="1">
      <alignment horizontal="left"/>
    </xf>
    <xf numFmtId="0" fontId="11" fillId="3" borderId="2" xfId="0" quotePrefix="1" applyFont="1" applyFill="1" applyBorder="1" applyAlignment="1">
      <alignment horizontal="center"/>
    </xf>
    <xf numFmtId="0" fontId="11" fillId="3" borderId="2" xfId="0" applyFont="1" applyFill="1" applyBorder="1"/>
    <xf numFmtId="4" fontId="11" fillId="3" borderId="2" xfId="0" applyNumberFormat="1" applyFont="1" applyFill="1" applyBorder="1"/>
    <xf numFmtId="9" fontId="11" fillId="3" borderId="2" xfId="1" applyFont="1" applyFill="1" applyBorder="1"/>
    <xf numFmtId="0" fontId="10" fillId="0" borderId="2" xfId="0" quotePrefix="1" applyFont="1" applyBorder="1" applyAlignment="1">
      <alignment horizontal="center"/>
    </xf>
    <xf numFmtId="4" fontId="10" fillId="0" borderId="2" xfId="0" applyNumberFormat="1" applyFont="1" applyBorder="1"/>
    <xf numFmtId="4" fontId="12" fillId="0" borderId="2" xfId="0" applyNumberFormat="1" applyFont="1" applyBorder="1" applyAlignment="1">
      <alignment horizontal="right" wrapText="1"/>
    </xf>
    <xf numFmtId="9" fontId="10" fillId="0" borderId="2" xfId="1" applyFont="1" applyBorder="1"/>
    <xf numFmtId="4" fontId="13" fillId="0" borderId="2" xfId="0" applyNumberFormat="1" applyFont="1" applyBorder="1" applyAlignment="1">
      <alignment horizontal="right" wrapText="1"/>
    </xf>
    <xf numFmtId="0" fontId="10" fillId="0" borderId="2" xfId="0" applyFont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left"/>
    </xf>
    <xf numFmtId="3" fontId="9" fillId="0" borderId="2" xfId="0" applyNumberFormat="1" applyFont="1" applyBorder="1"/>
    <xf numFmtId="9" fontId="9" fillId="0" borderId="2" xfId="1" applyFont="1" applyFill="1" applyBorder="1"/>
    <xf numFmtId="2" fontId="9" fillId="0" borderId="2" xfId="1" applyNumberFormat="1" applyFont="1" applyFill="1" applyBorder="1"/>
    <xf numFmtId="0" fontId="14" fillId="2" borderId="10" xfId="0" quotePrefix="1" applyFont="1" applyFill="1" applyBorder="1" applyAlignment="1">
      <alignment horizontal="center" vertical="center"/>
    </xf>
    <xf numFmtId="0" fontId="14" fillId="2" borderId="10" xfId="0" quotePrefix="1" applyFont="1" applyFill="1" applyBorder="1" applyAlignment="1">
      <alignment horizontal="center" vertical="center" wrapText="1"/>
    </xf>
    <xf numFmtId="0" fontId="14" fillId="2" borderId="20" xfId="0" quotePrefix="1" applyFont="1" applyFill="1" applyBorder="1" applyAlignment="1">
      <alignment horizontal="center" vertical="center"/>
    </xf>
    <xf numFmtId="0" fontId="9" fillId="2" borderId="2" xfId="0" applyFont="1" applyFill="1" applyBorder="1"/>
    <xf numFmtId="4" fontId="11" fillId="3" borderId="2" xfId="1" applyNumberFormat="1" applyFont="1" applyFill="1" applyBorder="1"/>
    <xf numFmtId="4" fontId="9" fillId="2" borderId="2" xfId="1" applyNumberFormat="1" applyFont="1" applyFill="1" applyBorder="1"/>
    <xf numFmtId="0" fontId="9" fillId="2" borderId="30" xfId="0" applyFont="1" applyFill="1" applyBorder="1"/>
    <xf numFmtId="0" fontId="10" fillId="0" borderId="30" xfId="0" applyFont="1" applyBorder="1"/>
    <xf numFmtId="0" fontId="5" fillId="0" borderId="30" xfId="0" applyFont="1" applyBorder="1"/>
    <xf numFmtId="0" fontId="4" fillId="0" borderId="31" xfId="0" applyFont="1" applyBorder="1" applyAlignment="1">
      <alignment horizontal="left"/>
    </xf>
    <xf numFmtId="4" fontId="9" fillId="2" borderId="31" xfId="0" applyNumberFormat="1" applyFont="1" applyFill="1" applyBorder="1"/>
    <xf numFmtId="3" fontId="11" fillId="0" borderId="35" xfId="0" applyNumberFormat="1" applyFont="1" applyBorder="1"/>
    <xf numFmtId="0" fontId="10" fillId="0" borderId="31" xfId="0" applyFont="1" applyBorder="1" applyAlignment="1">
      <alignment horizontal="left"/>
    </xf>
    <xf numFmtId="3" fontId="4" fillId="0" borderId="31" xfId="0" applyNumberFormat="1" applyFont="1" applyBorder="1"/>
    <xf numFmtId="0" fontId="9" fillId="2" borderId="31" xfId="0" applyFont="1" applyFill="1" applyBorder="1"/>
    <xf numFmtId="3" fontId="4" fillId="0" borderId="36" xfId="0" applyNumberFormat="1" applyFont="1" applyBorder="1"/>
    <xf numFmtId="4" fontId="9" fillId="2" borderId="36" xfId="0" applyNumberFormat="1" applyFont="1" applyFill="1" applyBorder="1"/>
    <xf numFmtId="3" fontId="11" fillId="0" borderId="30" xfId="0" applyNumberFormat="1" applyFont="1" applyBorder="1"/>
    <xf numFmtId="3" fontId="11" fillId="0" borderId="36" xfId="0" applyNumberFormat="1" applyFont="1" applyBorder="1"/>
    <xf numFmtId="3" fontId="11" fillId="0" borderId="31" xfId="0" applyNumberFormat="1" applyFont="1" applyBorder="1"/>
    <xf numFmtId="0" fontId="14" fillId="2" borderId="37" xfId="0" quotePrefix="1" applyFont="1" applyFill="1" applyBorder="1" applyAlignment="1">
      <alignment horizontal="center" vertical="center"/>
    </xf>
    <xf numFmtId="0" fontId="14" fillId="2" borderId="42" xfId="0" quotePrefix="1" applyFont="1" applyFill="1" applyBorder="1" applyAlignment="1">
      <alignment horizontal="center" vertical="center"/>
    </xf>
    <xf numFmtId="3" fontId="4" fillId="0" borderId="34" xfId="0" applyNumberFormat="1" applyFont="1" applyBorder="1"/>
    <xf numFmtId="9" fontId="9" fillId="2" borderId="34" xfId="1" applyFont="1" applyFill="1" applyBorder="1"/>
    <xf numFmtId="3" fontId="11" fillId="0" borderId="34" xfId="0" applyNumberFormat="1" applyFont="1" applyBorder="1"/>
    <xf numFmtId="0" fontId="14" fillId="2" borderId="45" xfId="0" quotePrefix="1" applyFont="1" applyFill="1" applyBorder="1" applyAlignment="1">
      <alignment horizontal="center" vertical="center"/>
    </xf>
    <xf numFmtId="3" fontId="4" fillId="0" borderId="33" xfId="0" applyNumberFormat="1" applyFont="1" applyBorder="1"/>
    <xf numFmtId="9" fontId="9" fillId="2" borderId="33" xfId="1" applyFont="1" applyFill="1" applyBorder="1"/>
    <xf numFmtId="3" fontId="11" fillId="0" borderId="33" xfId="0" applyNumberFormat="1" applyFont="1" applyBorder="1"/>
    <xf numFmtId="3" fontId="4" fillId="0" borderId="46" xfId="0" applyNumberFormat="1" applyFont="1" applyBorder="1"/>
    <xf numFmtId="4" fontId="9" fillId="2" borderId="46" xfId="1" applyNumberFormat="1" applyFont="1" applyFill="1" applyBorder="1"/>
    <xf numFmtId="2" fontId="11" fillId="0" borderId="46" xfId="0" applyNumberFormat="1" applyFont="1" applyBorder="1"/>
    <xf numFmtId="0" fontId="14" fillId="2" borderId="32" xfId="0" quotePrefix="1" applyFont="1" applyFill="1" applyBorder="1" applyAlignment="1">
      <alignment horizontal="center" vertical="center"/>
    </xf>
    <xf numFmtId="2" fontId="11" fillId="0" borderId="33" xfId="0" applyNumberFormat="1" applyFont="1" applyBorder="1"/>
    <xf numFmtId="9" fontId="9" fillId="2" borderId="46" xfId="1" applyFont="1" applyFill="1" applyBorder="1"/>
    <xf numFmtId="3" fontId="11" fillId="0" borderId="46" xfId="0" applyNumberFormat="1" applyFont="1" applyBorder="1"/>
    <xf numFmtId="3" fontId="4" fillId="0" borderId="47" xfId="0" applyNumberFormat="1" applyFont="1" applyBorder="1"/>
    <xf numFmtId="9" fontId="9" fillId="2" borderId="47" xfId="1" applyFont="1" applyFill="1" applyBorder="1"/>
    <xf numFmtId="3" fontId="11" fillId="0" borderId="47" xfId="0" applyNumberFormat="1" applyFont="1" applyBorder="1"/>
    <xf numFmtId="3" fontId="4" fillId="0" borderId="0" xfId="0" applyNumberFormat="1" applyFont="1"/>
    <xf numFmtId="4" fontId="10" fillId="0" borderId="2" xfId="1" applyNumberFormat="1" applyFont="1" applyFill="1" applyBorder="1"/>
    <xf numFmtId="4" fontId="10" fillId="0" borderId="48" xfId="0" applyNumberFormat="1" applyFont="1" applyBorder="1"/>
    <xf numFmtId="9" fontId="10" fillId="0" borderId="2" xfId="1" applyFont="1" applyFill="1" applyBorder="1"/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8" fillId="2" borderId="14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0" fontId="8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</cellXfs>
  <cellStyles count="84">
    <cellStyle name="20% - Énfasis1" xfId="19" builtinId="30" customBuiltin="1"/>
    <cellStyle name="20% - Énfasis1 2" xfId="46" xr:uid="{4163E1D9-327A-4E43-892B-4C0FC4413E78}"/>
    <cellStyle name="20% - Énfasis1 3" xfId="66" xr:uid="{C8BC9097-7C34-4E1E-B2A6-DD97D69D169F}"/>
    <cellStyle name="20% - Énfasis2" xfId="23" builtinId="34" customBuiltin="1"/>
    <cellStyle name="20% - Énfasis2 2" xfId="49" xr:uid="{C4DA38C7-EFEC-4CF2-83D2-57842855B070}"/>
    <cellStyle name="20% - Énfasis2 3" xfId="69" xr:uid="{6EC326C2-C05B-45B1-AF4F-5DC447F7F1A3}"/>
    <cellStyle name="20% - Énfasis3" xfId="27" builtinId="38" customBuiltin="1"/>
    <cellStyle name="20% - Énfasis3 2" xfId="52" xr:uid="{012F474D-8D76-453E-8B52-D17B3169A3C3}"/>
    <cellStyle name="20% - Énfasis3 3" xfId="72" xr:uid="{F843FEAB-C928-4432-A7E5-FB3616E3891E}"/>
    <cellStyle name="20% - Énfasis4" xfId="31" builtinId="42" customBuiltin="1"/>
    <cellStyle name="20% - Énfasis4 2" xfId="55" xr:uid="{725888B0-F3F9-45AF-A0B5-0F8E626E805B}"/>
    <cellStyle name="20% - Énfasis4 3" xfId="75" xr:uid="{DA912716-809D-43D7-B11C-D31CBDFDC293}"/>
    <cellStyle name="20% - Énfasis5" xfId="35" builtinId="46" customBuiltin="1"/>
    <cellStyle name="20% - Énfasis5 2" xfId="58" xr:uid="{B75705D5-1B39-40D0-A842-632917E61200}"/>
    <cellStyle name="20% - Énfasis5 3" xfId="78" xr:uid="{6FE264A3-829A-46EF-B6B6-7E80AB37588D}"/>
    <cellStyle name="20% - Énfasis6" xfId="39" builtinId="50" customBuiltin="1"/>
    <cellStyle name="20% - Énfasis6 2" xfId="61" xr:uid="{AF9BE22D-5FAD-4C14-99E0-9FF95AE309FD}"/>
    <cellStyle name="20% - Énfasis6 3" xfId="81" xr:uid="{02A3533A-4B76-4800-BA82-8F15C7FB7F55}"/>
    <cellStyle name="40% - Énfasis1" xfId="20" builtinId="31" customBuiltin="1"/>
    <cellStyle name="40% - Énfasis1 2" xfId="47" xr:uid="{0FA36531-A82D-4A4F-9E50-7756CC797BF1}"/>
    <cellStyle name="40% - Énfasis1 3" xfId="67" xr:uid="{A6BFA49F-A3FC-45F8-95B7-1E6620168C2B}"/>
    <cellStyle name="40% - Énfasis2" xfId="24" builtinId="35" customBuiltin="1"/>
    <cellStyle name="40% - Énfasis2 2" xfId="50" xr:uid="{ABD06DE9-E4E5-4E71-BDB0-4106E44A34A5}"/>
    <cellStyle name="40% - Énfasis2 3" xfId="70" xr:uid="{363DE939-E0EF-4513-B078-C937BC449D0C}"/>
    <cellStyle name="40% - Énfasis3" xfId="28" builtinId="39" customBuiltin="1"/>
    <cellStyle name="40% - Énfasis3 2" xfId="53" xr:uid="{3C3D2590-9B31-40B8-962B-C8C03C709DDD}"/>
    <cellStyle name="40% - Énfasis3 3" xfId="73" xr:uid="{0F8B5E65-C4B3-47FE-AD47-F083B11486A0}"/>
    <cellStyle name="40% - Énfasis4" xfId="32" builtinId="43" customBuiltin="1"/>
    <cellStyle name="40% - Énfasis4 2" xfId="56" xr:uid="{1D58959D-4B57-4580-AE5E-42C2EB14AA65}"/>
    <cellStyle name="40% - Énfasis4 3" xfId="76" xr:uid="{CD9883F6-BFB3-46EF-811F-14AF330BB08A}"/>
    <cellStyle name="40% - Énfasis5" xfId="36" builtinId="47" customBuiltin="1"/>
    <cellStyle name="40% - Énfasis5 2" xfId="59" xr:uid="{4621D3CE-C6C5-499F-B565-9AACD81578A7}"/>
    <cellStyle name="40% - Énfasis5 3" xfId="79" xr:uid="{0EB72BC4-2670-4CE8-950E-1F09A18C73E2}"/>
    <cellStyle name="40% - Énfasis6" xfId="40" builtinId="51" customBuiltin="1"/>
    <cellStyle name="40% - Énfasis6 2" xfId="62" xr:uid="{94771420-5582-40EF-86E4-2BCB396679BC}"/>
    <cellStyle name="40% - Énfasis6 3" xfId="82" xr:uid="{1097EBE2-9B97-4BB2-B801-07227266045F}"/>
    <cellStyle name="60% - Énfasis1" xfId="21" builtinId="32" customBuiltin="1"/>
    <cellStyle name="60% - Énfasis1 2" xfId="48" xr:uid="{D40A35CC-1C22-447A-9236-655437F984D5}"/>
    <cellStyle name="60% - Énfasis1 3" xfId="68" xr:uid="{03128FCC-749E-40F1-AFCA-41D947A4AB72}"/>
    <cellStyle name="60% - Énfasis2" xfId="25" builtinId="36" customBuiltin="1"/>
    <cellStyle name="60% - Énfasis2 2" xfId="51" xr:uid="{0A07401B-B05C-4E41-B576-8D1A64FEA88A}"/>
    <cellStyle name="60% - Énfasis2 3" xfId="71" xr:uid="{5E35B7F7-FE37-49B7-B0F5-1BE16FA042FB}"/>
    <cellStyle name="60% - Énfasis3" xfId="29" builtinId="40" customBuiltin="1"/>
    <cellStyle name="60% - Énfasis3 2" xfId="54" xr:uid="{B3D6453C-F68B-4848-902C-91F125C5443E}"/>
    <cellStyle name="60% - Énfasis3 3" xfId="74" xr:uid="{01B21B09-0A1D-4EED-A6D7-8EF79970CBBE}"/>
    <cellStyle name="60% - Énfasis4" xfId="33" builtinId="44" customBuiltin="1"/>
    <cellStyle name="60% - Énfasis4 2" xfId="57" xr:uid="{48C8F107-C6DC-4533-A479-4D02748EEF4A}"/>
    <cellStyle name="60% - Énfasis4 3" xfId="77" xr:uid="{BA95C42A-168E-4FF2-984E-AF16418C5D09}"/>
    <cellStyle name="60% - Énfasis5" xfId="37" builtinId="48" customBuiltin="1"/>
    <cellStyle name="60% - Énfasis5 2" xfId="60" xr:uid="{D10B628A-E8C2-472C-A67D-F2AC1297FB71}"/>
    <cellStyle name="60% - Énfasis5 3" xfId="80" xr:uid="{42097B5B-2649-4B28-82F1-AAB4B5FDAE2A}"/>
    <cellStyle name="60% - Énfasis6" xfId="41" builtinId="52" customBuiltin="1"/>
    <cellStyle name="60% - Énfasis6 2" xfId="63" xr:uid="{4C9B11B0-7AD1-4547-9ED3-AF4AAE64D943}"/>
    <cellStyle name="60% - Énfasis6 3" xfId="83" xr:uid="{23977A92-3FBF-4E51-A15A-3C7362313C35}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rmal 2" xfId="42" xr:uid="{CA044B2C-59A5-4622-9BD4-8C9A45D412BE}"/>
    <cellStyle name="Normal 3" xfId="44" xr:uid="{1190E056-9AD7-4E70-AD1E-913E68C9722A}"/>
    <cellStyle name="Normal 4" xfId="64" xr:uid="{B99F6BF0-6358-401A-90FA-CB9C971B6F3A}"/>
    <cellStyle name="Notas 2" xfId="43" xr:uid="{DBE8ACBA-6A25-4FC5-9C4D-0A64A95E76C2}"/>
    <cellStyle name="Notas 3" xfId="45" xr:uid="{525EB8F6-ADAF-4315-8FBB-0DBAD0B1EABA}"/>
    <cellStyle name="Notas 4" xfId="65" xr:uid="{0284DFC7-3064-4758-AB50-A27341BC0A2F}"/>
    <cellStyle name="Porcentaje" xfId="1" builtinId="5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434340</xdr:colOff>
      <xdr:row>0</xdr:row>
      <xdr:rowOff>0</xdr:rowOff>
    </xdr:from>
    <xdr:to>
      <xdr:col>19</xdr:col>
      <xdr:colOff>643255</xdr:colOff>
      <xdr:row>2</xdr:row>
      <xdr:rowOff>99060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3040" y="0"/>
          <a:ext cx="1002665" cy="429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3"/>
  <sheetViews>
    <sheetView tabSelected="1" topLeftCell="A89" zoomScale="120" zoomScaleNormal="120" workbookViewId="0">
      <pane xSplit="2" topLeftCell="E1" activePane="topRight" state="frozen"/>
      <selection activeCell="A6" sqref="A6"/>
      <selection pane="topRight" activeCell="F104" sqref="F104"/>
    </sheetView>
  </sheetViews>
  <sheetFormatPr baseColWidth="10" defaultColWidth="11.44140625" defaultRowHeight="13.2" x14ac:dyDescent="0.25"/>
  <cols>
    <col min="1" max="1" width="5.33203125" style="2" customWidth="1"/>
    <col min="2" max="2" width="42.5546875" style="2" customWidth="1"/>
    <col min="3" max="5" width="10.6640625" style="2" customWidth="1"/>
    <col min="6" max="6" width="12.6640625" style="2" customWidth="1"/>
    <col min="7" max="7" width="10.88671875" style="2" customWidth="1"/>
    <col min="8" max="9" width="10.44140625" style="2" customWidth="1"/>
    <col min="10" max="10" width="11.5546875" style="2" customWidth="1"/>
    <col min="11" max="11" width="12.6640625" style="2" customWidth="1"/>
    <col min="12" max="12" width="11.33203125" style="2" customWidth="1"/>
    <col min="13" max="13" width="11.77734375" style="2" customWidth="1"/>
    <col min="14" max="14" width="11.6640625" style="2" customWidth="1"/>
    <col min="15" max="15" width="12.6640625" style="2" customWidth="1"/>
    <col min="16" max="16" width="10.44140625" style="2" customWidth="1"/>
    <col min="17" max="17" width="9.77734375" style="2" customWidth="1"/>
    <col min="18" max="18" width="10.6640625" style="2" customWidth="1"/>
    <col min="19" max="20" width="11.5546875" style="2" customWidth="1"/>
    <col min="21" max="16384" width="11.44140625" style="2"/>
  </cols>
  <sheetData>
    <row r="1" spans="1:20" x14ac:dyDescent="0.25">
      <c r="A1" s="1" t="s">
        <v>0</v>
      </c>
      <c r="B1" s="1"/>
    </row>
    <row r="2" spans="1:20" x14ac:dyDescent="0.25">
      <c r="A2" s="1" t="s">
        <v>1</v>
      </c>
      <c r="B2" s="1"/>
      <c r="H2" s="2" t="s">
        <v>2</v>
      </c>
    </row>
    <row r="3" spans="1:20" x14ac:dyDescent="0.25">
      <c r="A3" s="1" t="s">
        <v>3</v>
      </c>
      <c r="B3" s="1"/>
      <c r="C3" s="1"/>
      <c r="D3" s="1"/>
      <c r="E3" s="1"/>
    </row>
    <row r="4" spans="1:20" x14ac:dyDescent="0.25">
      <c r="A4" s="1" t="s">
        <v>145</v>
      </c>
      <c r="B4" s="1"/>
      <c r="C4" s="1"/>
      <c r="D4" s="1"/>
      <c r="E4" s="1"/>
      <c r="I4" s="72" t="s">
        <v>115</v>
      </c>
      <c r="J4" s="74"/>
      <c r="K4" s="79" t="s">
        <v>4</v>
      </c>
      <c r="L4" s="79"/>
      <c r="M4" s="79"/>
      <c r="N4" s="79" t="s">
        <v>121</v>
      </c>
      <c r="O4" s="79"/>
      <c r="P4" s="72" t="s">
        <v>119</v>
      </c>
      <c r="Q4" s="74"/>
      <c r="R4" s="72" t="s">
        <v>116</v>
      </c>
      <c r="S4" s="73"/>
      <c r="T4" s="74"/>
    </row>
    <row r="5" spans="1:20" ht="13.2" customHeight="1" x14ac:dyDescent="0.25">
      <c r="A5" s="87" t="s">
        <v>28</v>
      </c>
      <c r="B5" s="90" t="s">
        <v>120</v>
      </c>
      <c r="C5" s="80" t="s">
        <v>24</v>
      </c>
      <c r="D5" s="80" t="s">
        <v>14</v>
      </c>
      <c r="E5" s="80" t="s">
        <v>15</v>
      </c>
      <c r="F5" s="80" t="s">
        <v>25</v>
      </c>
      <c r="G5" s="80" t="s">
        <v>26</v>
      </c>
      <c r="H5" s="80" t="s">
        <v>16</v>
      </c>
      <c r="I5" s="94" t="s">
        <v>17</v>
      </c>
      <c r="J5" s="80" t="s">
        <v>18</v>
      </c>
      <c r="K5" s="80" t="s">
        <v>19</v>
      </c>
      <c r="L5" s="80" t="s">
        <v>20</v>
      </c>
      <c r="M5" s="80" t="s">
        <v>6</v>
      </c>
      <c r="N5" s="80" t="s">
        <v>5</v>
      </c>
      <c r="O5" s="80" t="s">
        <v>21</v>
      </c>
      <c r="P5" s="82" t="s">
        <v>117</v>
      </c>
      <c r="Q5" s="75" t="s">
        <v>118</v>
      </c>
      <c r="R5" s="75" t="s">
        <v>7</v>
      </c>
      <c r="S5" s="75" t="s">
        <v>22</v>
      </c>
      <c r="T5" s="77" t="s">
        <v>23</v>
      </c>
    </row>
    <row r="6" spans="1:20" ht="26.4" customHeight="1" x14ac:dyDescent="0.25">
      <c r="A6" s="88"/>
      <c r="B6" s="91"/>
      <c r="C6" s="81"/>
      <c r="D6" s="81"/>
      <c r="E6" s="81"/>
      <c r="F6" s="81"/>
      <c r="G6" s="81"/>
      <c r="H6" s="81"/>
      <c r="I6" s="95"/>
      <c r="J6" s="81"/>
      <c r="K6" s="81"/>
      <c r="L6" s="81"/>
      <c r="M6" s="81"/>
      <c r="N6" s="81"/>
      <c r="O6" s="81"/>
      <c r="P6" s="83"/>
      <c r="Q6" s="76"/>
      <c r="R6" s="76"/>
      <c r="S6" s="76"/>
      <c r="T6" s="78"/>
    </row>
    <row r="7" spans="1:20" x14ac:dyDescent="0.25">
      <c r="A7" s="89"/>
      <c r="B7" s="92"/>
      <c r="C7" s="29" t="s">
        <v>8</v>
      </c>
      <c r="D7" s="29" t="s">
        <v>9</v>
      </c>
      <c r="E7" s="29" t="s">
        <v>10</v>
      </c>
      <c r="F7" s="29" t="s">
        <v>122</v>
      </c>
      <c r="G7" s="30" t="s">
        <v>123</v>
      </c>
      <c r="H7" s="30" t="s">
        <v>27</v>
      </c>
      <c r="I7" s="29" t="s">
        <v>124</v>
      </c>
      <c r="J7" s="49" t="s">
        <v>11</v>
      </c>
      <c r="K7" s="29" t="s">
        <v>133</v>
      </c>
      <c r="L7" s="29" t="s">
        <v>134</v>
      </c>
      <c r="M7" s="29" t="s">
        <v>125</v>
      </c>
      <c r="N7" s="29" t="s">
        <v>126</v>
      </c>
      <c r="O7" s="29" t="s">
        <v>132</v>
      </c>
      <c r="P7" s="50" t="s">
        <v>127</v>
      </c>
      <c r="Q7" s="54" t="s">
        <v>128</v>
      </c>
      <c r="R7" s="61" t="s">
        <v>129</v>
      </c>
      <c r="S7" s="61" t="s">
        <v>130</v>
      </c>
      <c r="T7" s="31" t="s">
        <v>131</v>
      </c>
    </row>
    <row r="8" spans="1:20" x14ac:dyDescent="0.25">
      <c r="A8" s="37"/>
      <c r="B8" s="38"/>
      <c r="C8" s="42"/>
      <c r="D8" s="44"/>
      <c r="E8" s="42"/>
      <c r="F8" s="42"/>
      <c r="G8" s="42"/>
      <c r="H8" s="42"/>
      <c r="I8" s="42"/>
      <c r="J8" s="42"/>
      <c r="K8" s="44"/>
      <c r="L8" s="42"/>
      <c r="M8" s="42"/>
      <c r="N8" s="42"/>
      <c r="O8" s="42"/>
      <c r="P8" s="51"/>
      <c r="Q8" s="55"/>
      <c r="R8" s="58"/>
      <c r="S8" s="58"/>
      <c r="T8" s="65"/>
    </row>
    <row r="9" spans="1:20" ht="19.5" customHeight="1" x14ac:dyDescent="0.25">
      <c r="A9" s="35"/>
      <c r="B9" s="43" t="s">
        <v>36</v>
      </c>
      <c r="C9" s="39">
        <f t="shared" ref="C9:O9" si="0">SUM(C11+C93)</f>
        <v>7100000</v>
      </c>
      <c r="D9" s="45">
        <f t="shared" si="0"/>
        <v>0</v>
      </c>
      <c r="E9" s="39">
        <f t="shared" si="0"/>
        <v>0</v>
      </c>
      <c r="F9" s="39">
        <f t="shared" si="0"/>
        <v>7100000</v>
      </c>
      <c r="G9" s="39">
        <f t="shared" si="0"/>
        <v>5517665</v>
      </c>
      <c r="H9" s="39">
        <f t="shared" si="0"/>
        <v>27300.22</v>
      </c>
      <c r="I9" s="39">
        <f t="shared" si="0"/>
        <v>406150.78999999992</v>
      </c>
      <c r="J9" s="39">
        <f t="shared" si="0"/>
        <v>3041226.9499999993</v>
      </c>
      <c r="K9" s="45">
        <f t="shared" si="0"/>
        <v>2449137.8299999991</v>
      </c>
      <c r="L9" s="39">
        <f t="shared" si="0"/>
        <v>4031472.830000001</v>
      </c>
      <c r="M9" s="39">
        <f t="shared" si="0"/>
        <v>1582335</v>
      </c>
      <c r="N9" s="39">
        <f t="shared" si="0"/>
        <v>2697685.62</v>
      </c>
      <c r="O9" s="39">
        <f t="shared" si="0"/>
        <v>343541.33000000013</v>
      </c>
      <c r="P9" s="52">
        <f>J9/G9*100%</f>
        <v>0.55118006439318068</v>
      </c>
      <c r="Q9" s="56">
        <f>J9/F9*100%</f>
        <v>0.42834182394366188</v>
      </c>
      <c r="R9" s="59">
        <f>SUM(R11+R93)</f>
        <v>2802369.7499999995</v>
      </c>
      <c r="S9" s="63">
        <f>R9/G9*100%</f>
        <v>0.50789052071845597</v>
      </c>
      <c r="T9" s="66">
        <f>R9/F9*100%</f>
        <v>0.39469996478873232</v>
      </c>
    </row>
    <row r="10" spans="1:20" x14ac:dyDescent="0.25">
      <c r="A10" s="36"/>
      <c r="B10" s="41"/>
      <c r="C10" s="40"/>
      <c r="D10" s="46"/>
      <c r="E10" s="48"/>
      <c r="F10" s="48"/>
      <c r="G10" s="48"/>
      <c r="H10" s="48"/>
      <c r="I10" s="48"/>
      <c r="J10" s="47"/>
      <c r="K10" s="47"/>
      <c r="L10" s="48"/>
      <c r="M10" s="48"/>
      <c r="N10" s="48"/>
      <c r="O10" s="48"/>
      <c r="P10" s="53"/>
      <c r="Q10" s="57"/>
      <c r="R10" s="60"/>
      <c r="S10" s="64"/>
      <c r="T10" s="67"/>
    </row>
    <row r="11" spans="1:20" x14ac:dyDescent="0.25">
      <c r="A11" s="35"/>
      <c r="B11" s="43" t="s">
        <v>12</v>
      </c>
      <c r="C11" s="39">
        <f t="shared" ref="C11:O11" si="1">C13+C27+C55+C84</f>
        <v>6999630</v>
      </c>
      <c r="D11" s="45">
        <f t="shared" si="1"/>
        <v>0</v>
      </c>
      <c r="E11" s="39">
        <f t="shared" si="1"/>
        <v>0</v>
      </c>
      <c r="F11" s="39">
        <f t="shared" si="1"/>
        <v>6999630</v>
      </c>
      <c r="G11" s="39">
        <f t="shared" si="1"/>
        <v>5432395</v>
      </c>
      <c r="H11" s="39">
        <f t="shared" si="1"/>
        <v>27300.22</v>
      </c>
      <c r="I11" s="39">
        <f t="shared" si="1"/>
        <v>405268.05999999994</v>
      </c>
      <c r="J11" s="45">
        <f t="shared" si="1"/>
        <v>3012310.4299999992</v>
      </c>
      <c r="K11" s="45">
        <f t="shared" si="1"/>
        <v>2392784.3499999992</v>
      </c>
      <c r="L11" s="39">
        <f>L13+L27+L55+L84</f>
        <v>3960019.350000001</v>
      </c>
      <c r="M11" s="39">
        <f t="shared" si="1"/>
        <v>1567235</v>
      </c>
      <c r="N11" s="39">
        <f t="shared" si="1"/>
        <v>2679783.4900000002</v>
      </c>
      <c r="O11" s="39">
        <f t="shared" si="1"/>
        <v>332526.94000000012</v>
      </c>
      <c r="P11" s="52">
        <f>J11/G11*100%</f>
        <v>0.55450872589345934</v>
      </c>
      <c r="Q11" s="56">
        <f>J11/F11*100%</f>
        <v>0.43035280864845704</v>
      </c>
      <c r="R11" s="59">
        <f>R13+R27+R55+R84</f>
        <v>2779939.9999999995</v>
      </c>
      <c r="S11" s="63">
        <f>R11/G11*100%</f>
        <v>0.51173377488198102</v>
      </c>
      <c r="T11" s="66">
        <f>R11/F11*100%</f>
        <v>0.39715527820756236</v>
      </c>
    </row>
    <row r="12" spans="1:20" x14ac:dyDescent="0.25">
      <c r="A12" s="36"/>
      <c r="B12" s="41"/>
      <c r="C12" s="48"/>
      <c r="D12" s="47"/>
      <c r="E12" s="48"/>
      <c r="F12" s="48"/>
      <c r="G12" s="48"/>
      <c r="H12" s="48"/>
      <c r="I12" s="48"/>
      <c r="J12" s="47"/>
      <c r="K12" s="47"/>
      <c r="L12" s="48"/>
      <c r="M12" s="48"/>
      <c r="N12" s="48"/>
      <c r="O12" s="48"/>
      <c r="P12" s="53"/>
      <c r="Q12" s="57"/>
      <c r="R12" s="62"/>
      <c r="S12" s="57"/>
      <c r="T12" s="40"/>
    </row>
    <row r="13" spans="1:20" x14ac:dyDescent="0.25">
      <c r="A13" s="14" t="s">
        <v>53</v>
      </c>
      <c r="B13" s="15" t="s">
        <v>29</v>
      </c>
      <c r="C13" s="16">
        <f>SUM(C14:C26)</f>
        <v>4787107</v>
      </c>
      <c r="D13" s="16">
        <f t="shared" ref="D13:O13" si="2">SUM(D14:D26)</f>
        <v>0</v>
      </c>
      <c r="E13" s="16">
        <f t="shared" si="2"/>
        <v>-226594</v>
      </c>
      <c r="F13" s="16">
        <f t="shared" si="2"/>
        <v>4560513</v>
      </c>
      <c r="G13" s="16">
        <f t="shared" si="2"/>
        <v>3097101</v>
      </c>
      <c r="H13" s="16">
        <f t="shared" si="2"/>
        <v>0</v>
      </c>
      <c r="I13" s="16">
        <f t="shared" si="2"/>
        <v>283414.26</v>
      </c>
      <c r="J13" s="16">
        <f t="shared" si="2"/>
        <v>2162481.0699999994</v>
      </c>
      <c r="K13" s="16">
        <f t="shared" si="2"/>
        <v>934619.92999999982</v>
      </c>
      <c r="L13" s="16">
        <f t="shared" si="2"/>
        <v>2398031.9300000006</v>
      </c>
      <c r="M13" s="16">
        <f t="shared" si="2"/>
        <v>1463412</v>
      </c>
      <c r="N13" s="16">
        <f t="shared" si="2"/>
        <v>2072250.0799999998</v>
      </c>
      <c r="O13" s="16">
        <f t="shared" si="2"/>
        <v>90230.990000000165</v>
      </c>
      <c r="P13" s="17">
        <f t="shared" ref="P13:P55" si="3">J13/G13*100%</f>
        <v>0.69822749403393669</v>
      </c>
      <c r="Q13" s="17">
        <f t="shared" ref="Q13:Q76" si="4">J13/F13*100%</f>
        <v>0.47417496014154537</v>
      </c>
      <c r="R13" s="33">
        <f>SUM(R14:R26)</f>
        <v>2162481.0699999994</v>
      </c>
      <c r="S13" s="17">
        <f t="shared" ref="S13:S75" si="5">R13/G13*100%</f>
        <v>0.69822749403393669</v>
      </c>
      <c r="T13" s="17">
        <f t="shared" ref="T13:T76" si="6">R13/F13*100%</f>
        <v>0.47417496014154537</v>
      </c>
    </row>
    <row r="14" spans="1:20" x14ac:dyDescent="0.25">
      <c r="A14" s="18" t="s">
        <v>30</v>
      </c>
      <c r="B14" s="13" t="s">
        <v>33</v>
      </c>
      <c r="C14" s="19">
        <v>3377400</v>
      </c>
      <c r="D14" s="19">
        <v>0</v>
      </c>
      <c r="E14" s="19">
        <v>-306384</v>
      </c>
      <c r="F14" s="19">
        <f>C14+E14</f>
        <v>3071016</v>
      </c>
      <c r="G14" s="20">
        <v>1967866</v>
      </c>
      <c r="H14" s="20">
        <v>0</v>
      </c>
      <c r="I14" s="20">
        <v>213391.62</v>
      </c>
      <c r="J14" s="20">
        <v>1507983.3600000001</v>
      </c>
      <c r="K14" s="19">
        <f>G14-H14-J14</f>
        <v>459882.6399999999</v>
      </c>
      <c r="L14" s="19">
        <f>F14-H14-J14</f>
        <v>1563032.64</v>
      </c>
      <c r="M14" s="19">
        <f>F14-G14</f>
        <v>1103150</v>
      </c>
      <c r="N14" s="19">
        <v>1461219.66</v>
      </c>
      <c r="O14" s="19">
        <f>J14-N14</f>
        <v>46763.700000000186</v>
      </c>
      <c r="P14" s="21">
        <f>J14/G14*100%</f>
        <v>0.76630388451246179</v>
      </c>
      <c r="Q14" s="21">
        <f>J14/F14*100%</f>
        <v>0.49103728538047348</v>
      </c>
      <c r="R14" s="69">
        <v>1507983.3600000001</v>
      </c>
      <c r="S14" s="21">
        <f>R14/G14*100%</f>
        <v>0.76630388451246179</v>
      </c>
      <c r="T14" s="21">
        <f>R14/F14*100%</f>
        <v>0.49103728538047348</v>
      </c>
    </row>
    <row r="15" spans="1:20" x14ac:dyDescent="0.25">
      <c r="A15" s="18" t="s">
        <v>31</v>
      </c>
      <c r="B15" s="13" t="s">
        <v>34</v>
      </c>
      <c r="C15" s="19">
        <v>84000</v>
      </c>
      <c r="D15" s="19">
        <v>0</v>
      </c>
      <c r="E15" s="19">
        <v>0</v>
      </c>
      <c r="F15" s="19">
        <f t="shared" ref="F15:F79" si="7">C15+E15</f>
        <v>84000</v>
      </c>
      <c r="G15" s="22">
        <v>56000</v>
      </c>
      <c r="H15" s="20">
        <v>0</v>
      </c>
      <c r="I15" s="20">
        <v>0</v>
      </c>
      <c r="J15" s="20">
        <v>40750</v>
      </c>
      <c r="K15" s="19">
        <f t="shared" ref="K15:K26" si="8">G15-H15-J15</f>
        <v>15250</v>
      </c>
      <c r="L15" s="19">
        <f t="shared" ref="L15:L26" si="9">F15-H15-J15</f>
        <v>43250</v>
      </c>
      <c r="M15" s="19">
        <f t="shared" ref="M15:M26" si="10">F15-G15</f>
        <v>28000</v>
      </c>
      <c r="N15" s="19">
        <v>40750</v>
      </c>
      <c r="O15" s="19">
        <f t="shared" ref="O15:O26" si="11">J15-N15</f>
        <v>0</v>
      </c>
      <c r="P15" s="21">
        <f t="shared" si="3"/>
        <v>0.7276785714285714</v>
      </c>
      <c r="Q15" s="21">
        <f t="shared" ref="Q15:Q26" si="12">J15/F15*100%</f>
        <v>0.48511904761904762</v>
      </c>
      <c r="R15" s="19">
        <v>40750</v>
      </c>
      <c r="S15" s="21">
        <f t="shared" si="5"/>
        <v>0.7276785714285714</v>
      </c>
      <c r="T15" s="21">
        <f t="shared" si="6"/>
        <v>0.48511904761904762</v>
      </c>
    </row>
    <row r="16" spans="1:20" x14ac:dyDescent="0.25">
      <c r="A16" s="18" t="s">
        <v>32</v>
      </c>
      <c r="B16" s="13" t="s">
        <v>35</v>
      </c>
      <c r="C16" s="19">
        <v>348000</v>
      </c>
      <c r="D16" s="19">
        <v>0</v>
      </c>
      <c r="E16" s="19">
        <v>-92000</v>
      </c>
      <c r="F16" s="19">
        <f t="shared" si="7"/>
        <v>256000</v>
      </c>
      <c r="G16" s="20">
        <v>140000</v>
      </c>
      <c r="H16" s="20">
        <v>0</v>
      </c>
      <c r="I16" s="20">
        <v>16000</v>
      </c>
      <c r="J16" s="20">
        <v>111000</v>
      </c>
      <c r="K16" s="19">
        <f t="shared" si="8"/>
        <v>29000</v>
      </c>
      <c r="L16" s="19">
        <f t="shared" si="9"/>
        <v>145000</v>
      </c>
      <c r="M16" s="19">
        <f t="shared" si="10"/>
        <v>116000</v>
      </c>
      <c r="N16" s="19">
        <v>107727.42</v>
      </c>
      <c r="O16" s="19">
        <f t="shared" si="11"/>
        <v>3272.5800000000017</v>
      </c>
      <c r="P16" s="21">
        <f t="shared" si="3"/>
        <v>0.79285714285714282</v>
      </c>
      <c r="Q16" s="21">
        <f t="shared" si="12"/>
        <v>0.43359375</v>
      </c>
      <c r="R16" s="19">
        <v>111000</v>
      </c>
      <c r="S16" s="21">
        <f t="shared" si="5"/>
        <v>0.79285714285714282</v>
      </c>
      <c r="T16" s="21">
        <f t="shared" si="6"/>
        <v>0.43359375</v>
      </c>
    </row>
    <row r="17" spans="1:20" x14ac:dyDescent="0.25">
      <c r="A17" s="18" t="s">
        <v>37</v>
      </c>
      <c r="B17" s="13" t="s">
        <v>38</v>
      </c>
      <c r="C17" s="19">
        <v>73150</v>
      </c>
      <c r="D17" s="19">
        <v>0</v>
      </c>
      <c r="E17" s="19">
        <v>-46</v>
      </c>
      <c r="F17" s="19">
        <f t="shared" si="7"/>
        <v>73104</v>
      </c>
      <c r="G17" s="22">
        <v>48722</v>
      </c>
      <c r="H17" s="22">
        <v>0</v>
      </c>
      <c r="I17" s="22">
        <v>19089.23</v>
      </c>
      <c r="J17" s="22">
        <v>39232.68</v>
      </c>
      <c r="K17" s="19">
        <f t="shared" si="8"/>
        <v>9489.32</v>
      </c>
      <c r="L17" s="19">
        <f t="shared" si="9"/>
        <v>33871.32</v>
      </c>
      <c r="M17" s="19">
        <f t="shared" si="10"/>
        <v>24382</v>
      </c>
      <c r="N17" s="19">
        <v>20135.14</v>
      </c>
      <c r="O17" s="19">
        <f t="shared" si="11"/>
        <v>19097.54</v>
      </c>
      <c r="P17" s="21">
        <v>0</v>
      </c>
      <c r="Q17" s="21">
        <f t="shared" si="12"/>
        <v>0.53666940249507555</v>
      </c>
      <c r="R17" s="19">
        <v>39232.68</v>
      </c>
      <c r="S17" s="21">
        <v>0</v>
      </c>
      <c r="T17" s="21">
        <f t="shared" si="6"/>
        <v>0.53666940249507555</v>
      </c>
    </row>
    <row r="18" spans="1:20" x14ac:dyDescent="0.25">
      <c r="A18" s="18" t="s">
        <v>39</v>
      </c>
      <c r="B18" s="13" t="s">
        <v>46</v>
      </c>
      <c r="C18" s="22">
        <v>464226</v>
      </c>
      <c r="D18" s="22">
        <v>0</v>
      </c>
      <c r="E18" s="19">
        <v>-2817</v>
      </c>
      <c r="F18" s="19">
        <f t="shared" si="7"/>
        <v>461409</v>
      </c>
      <c r="G18" s="22">
        <v>306669</v>
      </c>
      <c r="H18" s="22">
        <v>0</v>
      </c>
      <c r="I18" s="22">
        <v>27900.57</v>
      </c>
      <c r="J18" s="22">
        <v>172228.61</v>
      </c>
      <c r="K18" s="19">
        <f t="shared" si="8"/>
        <v>134440.39000000001</v>
      </c>
      <c r="L18" s="19">
        <f t="shared" si="9"/>
        <v>289180.39</v>
      </c>
      <c r="M18" s="19">
        <f t="shared" si="10"/>
        <v>154740</v>
      </c>
      <c r="N18" s="19">
        <v>172228.61</v>
      </c>
      <c r="O18" s="19">
        <f t="shared" si="11"/>
        <v>0</v>
      </c>
      <c r="P18" s="21">
        <f t="shared" si="3"/>
        <v>0.56161075948335171</v>
      </c>
      <c r="Q18" s="21">
        <f t="shared" si="12"/>
        <v>0.37326668963977727</v>
      </c>
      <c r="R18" s="19">
        <v>172228.61</v>
      </c>
      <c r="S18" s="21">
        <f t="shared" si="5"/>
        <v>0.56161075948335171</v>
      </c>
      <c r="T18" s="21">
        <f t="shared" si="6"/>
        <v>0.37326668963977727</v>
      </c>
    </row>
    <row r="19" spans="1:20" x14ac:dyDescent="0.25">
      <c r="A19" s="18" t="s">
        <v>42</v>
      </c>
      <c r="B19" s="13" t="s">
        <v>47</v>
      </c>
      <c r="C19" s="19">
        <v>50662</v>
      </c>
      <c r="D19" s="19">
        <v>0</v>
      </c>
      <c r="E19" s="19">
        <v>0</v>
      </c>
      <c r="F19" s="19">
        <f t="shared" si="7"/>
        <v>50662</v>
      </c>
      <c r="G19" s="22">
        <v>33778</v>
      </c>
      <c r="H19" s="22">
        <v>0</v>
      </c>
      <c r="I19" s="22">
        <v>3174.27</v>
      </c>
      <c r="J19" s="22">
        <v>19416.849999999999</v>
      </c>
      <c r="K19" s="19">
        <f t="shared" si="8"/>
        <v>14361.150000000001</v>
      </c>
      <c r="L19" s="19">
        <f t="shared" si="9"/>
        <v>31245.15</v>
      </c>
      <c r="M19" s="19">
        <f t="shared" si="10"/>
        <v>16884</v>
      </c>
      <c r="N19" s="19">
        <v>19416.849999999999</v>
      </c>
      <c r="O19" s="19">
        <f t="shared" si="11"/>
        <v>0</v>
      </c>
      <c r="P19" s="21">
        <f t="shared" si="3"/>
        <v>0.57483717212386753</v>
      </c>
      <c r="Q19" s="21">
        <f t="shared" si="12"/>
        <v>0.38326260313449922</v>
      </c>
      <c r="R19" s="19">
        <v>19416.849999999999</v>
      </c>
      <c r="S19" s="21">
        <f t="shared" si="5"/>
        <v>0.57483717212386753</v>
      </c>
      <c r="T19" s="21">
        <f t="shared" si="6"/>
        <v>0.38326260313449922</v>
      </c>
    </row>
    <row r="20" spans="1:20" x14ac:dyDescent="0.25">
      <c r="A20" s="18" t="s">
        <v>40</v>
      </c>
      <c r="B20" s="13" t="s">
        <v>48</v>
      </c>
      <c r="C20" s="19">
        <v>50662</v>
      </c>
      <c r="D20" s="19">
        <v>0</v>
      </c>
      <c r="E20" s="19">
        <v>0</v>
      </c>
      <c r="F20" s="19">
        <f t="shared" si="7"/>
        <v>50662</v>
      </c>
      <c r="G20" s="22">
        <v>33778</v>
      </c>
      <c r="H20" s="22">
        <v>0</v>
      </c>
      <c r="I20" s="22">
        <v>2709.01</v>
      </c>
      <c r="J20" s="22">
        <v>16536.63</v>
      </c>
      <c r="K20" s="19">
        <f t="shared" si="8"/>
        <v>17241.37</v>
      </c>
      <c r="L20" s="19">
        <f t="shared" si="9"/>
        <v>34125.369999999995</v>
      </c>
      <c r="M20" s="19">
        <f t="shared" si="10"/>
        <v>16884</v>
      </c>
      <c r="N20" s="19">
        <v>16536.63</v>
      </c>
      <c r="O20" s="19">
        <f t="shared" si="11"/>
        <v>0</v>
      </c>
      <c r="P20" s="21">
        <f t="shared" si="3"/>
        <v>0.48956806205222336</v>
      </c>
      <c r="Q20" s="21">
        <f t="shared" si="12"/>
        <v>0.32641091942678935</v>
      </c>
      <c r="R20" s="19">
        <v>16536.63</v>
      </c>
      <c r="S20" s="21">
        <f t="shared" si="5"/>
        <v>0.48956806205222336</v>
      </c>
      <c r="T20" s="21">
        <f t="shared" si="6"/>
        <v>0.32641091942678935</v>
      </c>
    </row>
    <row r="21" spans="1:20" x14ac:dyDescent="0.25">
      <c r="A21" s="18" t="s">
        <v>41</v>
      </c>
      <c r="B21" s="13" t="s">
        <v>49</v>
      </c>
      <c r="C21" s="19">
        <v>10132</v>
      </c>
      <c r="D21" s="19">
        <v>0</v>
      </c>
      <c r="E21" s="19">
        <v>0</v>
      </c>
      <c r="F21" s="19">
        <f t="shared" si="7"/>
        <v>10132</v>
      </c>
      <c r="G21" s="22">
        <v>6760</v>
      </c>
      <c r="H21" s="22">
        <v>0</v>
      </c>
      <c r="I21" s="22">
        <v>623.66999999999996</v>
      </c>
      <c r="J21" s="22">
        <v>3816.3</v>
      </c>
      <c r="K21" s="19">
        <f t="shared" si="8"/>
        <v>2943.7</v>
      </c>
      <c r="L21" s="19">
        <f t="shared" si="9"/>
        <v>6315.7</v>
      </c>
      <c r="M21" s="19">
        <f t="shared" si="10"/>
        <v>3372</v>
      </c>
      <c r="N21" s="19">
        <v>3816.3</v>
      </c>
      <c r="O21" s="19">
        <f t="shared" si="11"/>
        <v>0</v>
      </c>
      <c r="P21" s="21">
        <f>J21/G21*100%</f>
        <v>0.56454142011834318</v>
      </c>
      <c r="Q21" s="21">
        <f t="shared" si="12"/>
        <v>0.37665811290959339</v>
      </c>
      <c r="R21" s="19">
        <v>3816.3</v>
      </c>
      <c r="S21" s="21">
        <f t="shared" si="5"/>
        <v>0.56454142011834318</v>
      </c>
      <c r="T21" s="21">
        <f t="shared" si="6"/>
        <v>0.37665811290959339</v>
      </c>
    </row>
    <row r="22" spans="1:20" x14ac:dyDescent="0.25">
      <c r="A22" s="18" t="s">
        <v>43</v>
      </c>
      <c r="B22" s="13" t="s">
        <v>50</v>
      </c>
      <c r="C22" s="19">
        <v>300000</v>
      </c>
      <c r="D22" s="19">
        <v>0</v>
      </c>
      <c r="E22" s="19">
        <v>-60000</v>
      </c>
      <c r="F22" s="19">
        <f t="shared" si="7"/>
        <v>240000</v>
      </c>
      <c r="G22" s="20">
        <v>240000</v>
      </c>
      <c r="H22" s="20">
        <v>0</v>
      </c>
      <c r="I22" s="20">
        <v>0</v>
      </c>
      <c r="J22" s="20">
        <v>0</v>
      </c>
      <c r="K22" s="19">
        <f t="shared" si="8"/>
        <v>240000</v>
      </c>
      <c r="L22" s="19">
        <f t="shared" si="9"/>
        <v>240000</v>
      </c>
      <c r="M22" s="19">
        <f t="shared" si="10"/>
        <v>0</v>
      </c>
      <c r="N22" s="19">
        <v>0</v>
      </c>
      <c r="O22" s="19">
        <f t="shared" si="11"/>
        <v>0</v>
      </c>
      <c r="P22" s="21">
        <v>0</v>
      </c>
      <c r="Q22" s="21">
        <f t="shared" si="12"/>
        <v>0</v>
      </c>
      <c r="R22" s="19">
        <v>0</v>
      </c>
      <c r="S22" s="21">
        <v>0</v>
      </c>
      <c r="T22" s="21">
        <f t="shared" si="6"/>
        <v>0</v>
      </c>
    </row>
    <row r="23" spans="1:20" x14ac:dyDescent="0.25">
      <c r="A23" s="18" t="s">
        <v>139</v>
      </c>
      <c r="B23" s="13" t="s">
        <v>138</v>
      </c>
      <c r="C23" s="19">
        <v>0</v>
      </c>
      <c r="D23" s="19">
        <v>0</v>
      </c>
      <c r="E23" s="19">
        <v>216382</v>
      </c>
      <c r="F23" s="19">
        <f t="shared" si="7"/>
        <v>216382</v>
      </c>
      <c r="G23" s="19">
        <v>216382</v>
      </c>
      <c r="H23" s="19">
        <v>0</v>
      </c>
      <c r="I23" s="20">
        <v>0</v>
      </c>
      <c r="J23" s="20">
        <v>216381.24</v>
      </c>
      <c r="K23" s="19">
        <f t="shared" si="8"/>
        <v>0.76000000000931323</v>
      </c>
      <c r="L23" s="19">
        <f t="shared" si="9"/>
        <v>0.76000000000931323</v>
      </c>
      <c r="M23" s="19">
        <f t="shared" si="10"/>
        <v>0</v>
      </c>
      <c r="N23" s="19">
        <v>195284.07</v>
      </c>
      <c r="O23" s="19">
        <f t="shared" si="11"/>
        <v>21097.169999999984</v>
      </c>
      <c r="P23" s="21">
        <v>0</v>
      </c>
      <c r="Q23" s="21">
        <v>0</v>
      </c>
      <c r="R23" s="19">
        <v>216381.24</v>
      </c>
      <c r="S23" s="21">
        <v>0</v>
      </c>
      <c r="T23" s="21">
        <v>0</v>
      </c>
    </row>
    <row r="24" spans="1:20" x14ac:dyDescent="0.25">
      <c r="A24" s="18" t="s">
        <v>44</v>
      </c>
      <c r="B24" s="13" t="s">
        <v>51</v>
      </c>
      <c r="C24" s="19">
        <v>25000</v>
      </c>
      <c r="D24" s="19">
        <v>0</v>
      </c>
      <c r="E24" s="19">
        <v>13853</v>
      </c>
      <c r="F24" s="19">
        <f t="shared" si="7"/>
        <v>38853</v>
      </c>
      <c r="G24" s="22">
        <v>38853</v>
      </c>
      <c r="H24" s="22">
        <v>0</v>
      </c>
      <c r="I24" s="22">
        <v>0</v>
      </c>
      <c r="J24" s="22">
        <v>28852.28</v>
      </c>
      <c r="K24" s="19">
        <f t="shared" si="8"/>
        <v>10000.720000000001</v>
      </c>
      <c r="L24" s="19">
        <f t="shared" si="9"/>
        <v>10000.720000000001</v>
      </c>
      <c r="M24" s="19">
        <f t="shared" si="10"/>
        <v>0</v>
      </c>
      <c r="N24" s="19">
        <v>28852.28</v>
      </c>
      <c r="O24" s="19">
        <f t="shared" si="11"/>
        <v>0</v>
      </c>
      <c r="P24" s="21">
        <v>0</v>
      </c>
      <c r="Q24" s="21">
        <f t="shared" si="12"/>
        <v>0.74260108614521403</v>
      </c>
      <c r="R24" s="19">
        <v>28852.28</v>
      </c>
      <c r="S24" s="21">
        <v>0</v>
      </c>
      <c r="T24" s="21">
        <f t="shared" si="6"/>
        <v>0.74260108614521403</v>
      </c>
    </row>
    <row r="25" spans="1:20" x14ac:dyDescent="0.25">
      <c r="A25" s="18" t="s">
        <v>143</v>
      </c>
      <c r="B25" s="13" t="s">
        <v>142</v>
      </c>
      <c r="C25" s="19">
        <v>0</v>
      </c>
      <c r="D25" s="19">
        <v>0</v>
      </c>
      <c r="E25" s="19">
        <v>46</v>
      </c>
      <c r="F25" s="19">
        <f t="shared" si="7"/>
        <v>46</v>
      </c>
      <c r="G25" s="22">
        <v>46</v>
      </c>
      <c r="H25" s="22">
        <v>0</v>
      </c>
      <c r="I25" s="22">
        <v>0</v>
      </c>
      <c r="J25" s="22">
        <v>45.84</v>
      </c>
      <c r="K25" s="19">
        <f t="shared" si="8"/>
        <v>0.15999999999999659</v>
      </c>
      <c r="L25" s="19">
        <f t="shared" si="9"/>
        <v>0.15999999999999659</v>
      </c>
      <c r="M25" s="19">
        <f t="shared" ref="M25" si="13">F25-G25</f>
        <v>0</v>
      </c>
      <c r="N25" s="19">
        <v>45.84</v>
      </c>
      <c r="O25" s="19">
        <f t="shared" si="11"/>
        <v>0</v>
      </c>
      <c r="P25" s="21">
        <v>0</v>
      </c>
      <c r="Q25" s="21">
        <f t="shared" si="12"/>
        <v>0.99652173913043485</v>
      </c>
      <c r="R25" s="19">
        <v>45.84</v>
      </c>
      <c r="S25" s="21">
        <v>0</v>
      </c>
      <c r="T25" s="21">
        <f t="shared" si="6"/>
        <v>0.99652173913043485</v>
      </c>
    </row>
    <row r="26" spans="1:20" x14ac:dyDescent="0.25">
      <c r="A26" s="18" t="s">
        <v>45</v>
      </c>
      <c r="B26" s="13" t="s">
        <v>52</v>
      </c>
      <c r="C26" s="19">
        <v>3875</v>
      </c>
      <c r="D26" s="19">
        <v>0</v>
      </c>
      <c r="E26" s="19">
        <v>4372</v>
      </c>
      <c r="F26" s="19">
        <f t="shared" si="7"/>
        <v>8247</v>
      </c>
      <c r="G26" s="22">
        <v>8247</v>
      </c>
      <c r="H26" s="22">
        <v>0</v>
      </c>
      <c r="I26" s="22">
        <v>525.89</v>
      </c>
      <c r="J26" s="22">
        <v>6237.28</v>
      </c>
      <c r="K26" s="19">
        <f t="shared" si="8"/>
        <v>2009.7200000000003</v>
      </c>
      <c r="L26" s="19">
        <f t="shared" si="9"/>
        <v>2009.7200000000003</v>
      </c>
      <c r="M26" s="19">
        <f t="shared" si="10"/>
        <v>0</v>
      </c>
      <c r="N26" s="19">
        <v>6237.28</v>
      </c>
      <c r="O26" s="19">
        <f t="shared" si="11"/>
        <v>0</v>
      </c>
      <c r="P26" s="21">
        <v>0</v>
      </c>
      <c r="Q26" s="21">
        <f t="shared" si="12"/>
        <v>0.75630896083424271</v>
      </c>
      <c r="R26" s="19">
        <v>6237.28</v>
      </c>
      <c r="S26" s="21">
        <v>0</v>
      </c>
      <c r="T26" s="21">
        <f t="shared" si="6"/>
        <v>0.75630896083424271</v>
      </c>
    </row>
    <row r="27" spans="1:20" s="1" customFormat="1" x14ac:dyDescent="0.25">
      <c r="A27" s="24">
        <v>1</v>
      </c>
      <c r="B27" s="15" t="s">
        <v>54</v>
      </c>
      <c r="C27" s="16">
        <f t="shared" ref="C27:O27" si="14">SUM(C28:C54)</f>
        <v>1903793</v>
      </c>
      <c r="D27" s="16">
        <f t="shared" si="14"/>
        <v>0</v>
      </c>
      <c r="E27" s="16">
        <f t="shared" si="14"/>
        <v>-75470</v>
      </c>
      <c r="F27" s="16">
        <f t="shared" si="14"/>
        <v>1828323</v>
      </c>
      <c r="G27" s="16">
        <f t="shared" si="14"/>
        <v>1737495</v>
      </c>
      <c r="H27" s="16">
        <f t="shared" si="14"/>
        <v>27300.22</v>
      </c>
      <c r="I27" s="16">
        <f t="shared" si="14"/>
        <v>73271.05</v>
      </c>
      <c r="J27" s="16">
        <f t="shared" si="14"/>
        <v>477991.79</v>
      </c>
      <c r="K27" s="16">
        <f t="shared" si="14"/>
        <v>1232202.9899999998</v>
      </c>
      <c r="L27" s="16">
        <f t="shared" si="14"/>
        <v>1323030.99</v>
      </c>
      <c r="M27" s="16">
        <f t="shared" si="14"/>
        <v>90828</v>
      </c>
      <c r="N27" s="16">
        <f t="shared" si="14"/>
        <v>276313.42</v>
      </c>
      <c r="O27" s="16">
        <f t="shared" si="14"/>
        <v>201678.36999999997</v>
      </c>
      <c r="P27" s="17">
        <f>J27/G27*100%</f>
        <v>0.27510398015533855</v>
      </c>
      <c r="Q27" s="17">
        <f t="shared" si="4"/>
        <v>0.26143727886155782</v>
      </c>
      <c r="R27" s="33">
        <f>SUM(R28:R54)</f>
        <v>279707.94999999995</v>
      </c>
      <c r="S27" s="17">
        <f t="shared" si="5"/>
        <v>0.16098345606749945</v>
      </c>
      <c r="T27" s="17">
        <f t="shared" si="6"/>
        <v>0.15298606974806966</v>
      </c>
    </row>
    <row r="28" spans="1:20" x14ac:dyDescent="0.25">
      <c r="A28" s="23">
        <v>101</v>
      </c>
      <c r="B28" s="13" t="s">
        <v>55</v>
      </c>
      <c r="C28" s="19">
        <v>325000</v>
      </c>
      <c r="D28" s="19">
        <v>0</v>
      </c>
      <c r="E28" s="19">
        <v>0</v>
      </c>
      <c r="F28" s="22">
        <f t="shared" si="7"/>
        <v>325000</v>
      </c>
      <c r="G28" s="22">
        <v>325000</v>
      </c>
      <c r="H28" s="22">
        <v>0</v>
      </c>
      <c r="I28" s="22">
        <v>0</v>
      </c>
      <c r="J28" s="22">
        <v>0</v>
      </c>
      <c r="K28" s="19">
        <f t="shared" ref="K28:K54" si="15">G28-H28-J28</f>
        <v>325000</v>
      </c>
      <c r="L28" s="19">
        <f t="shared" ref="L28:L54" si="16">F28-H28-J28</f>
        <v>325000</v>
      </c>
      <c r="M28" s="19">
        <f t="shared" ref="M28:M54" si="17">F28-G28</f>
        <v>0</v>
      </c>
      <c r="N28" s="19">
        <v>0</v>
      </c>
      <c r="O28" s="19">
        <f t="shared" ref="O28:O54" si="18">J28-N28</f>
        <v>0</v>
      </c>
      <c r="P28" s="21">
        <f t="shared" ref="P28:P54" si="19">J28/G28*100%</f>
        <v>0</v>
      </c>
      <c r="Q28" s="21">
        <f t="shared" si="4"/>
        <v>0</v>
      </c>
      <c r="R28" s="19">
        <v>0</v>
      </c>
      <c r="S28" s="21">
        <f t="shared" si="5"/>
        <v>0</v>
      </c>
      <c r="T28" s="21">
        <f t="shared" si="6"/>
        <v>0</v>
      </c>
    </row>
    <row r="29" spans="1:20" x14ac:dyDescent="0.25">
      <c r="A29" s="23">
        <v>103</v>
      </c>
      <c r="B29" s="13" t="s">
        <v>56</v>
      </c>
      <c r="C29" s="19">
        <v>9000</v>
      </c>
      <c r="D29" s="19">
        <v>0</v>
      </c>
      <c r="E29" s="19">
        <v>0</v>
      </c>
      <c r="F29" s="22">
        <f t="shared" si="7"/>
        <v>9000</v>
      </c>
      <c r="G29" s="22">
        <v>9000</v>
      </c>
      <c r="H29" s="22">
        <v>2439.6799999999998</v>
      </c>
      <c r="I29" s="22">
        <v>0</v>
      </c>
      <c r="J29" s="22">
        <v>5709.57</v>
      </c>
      <c r="K29" s="19">
        <f t="shared" si="15"/>
        <v>850.75</v>
      </c>
      <c r="L29" s="19">
        <f t="shared" si="16"/>
        <v>850.75</v>
      </c>
      <c r="M29" s="19">
        <f>F29-G29</f>
        <v>0</v>
      </c>
      <c r="N29" s="19">
        <v>4030.26</v>
      </c>
      <c r="O29" s="19">
        <f t="shared" si="18"/>
        <v>1679.3099999999995</v>
      </c>
      <c r="P29" s="21">
        <f t="shared" si="19"/>
        <v>0.63439666666666661</v>
      </c>
      <c r="Q29" s="21">
        <f>J29/F29*100%</f>
        <v>0.63439666666666661</v>
      </c>
      <c r="R29" s="19">
        <v>4030.26</v>
      </c>
      <c r="S29" s="21">
        <f t="shared" si="5"/>
        <v>0.44780666666666669</v>
      </c>
      <c r="T29" s="21">
        <f t="shared" si="6"/>
        <v>0.44780666666666669</v>
      </c>
    </row>
    <row r="30" spans="1:20" x14ac:dyDescent="0.25">
      <c r="A30" s="23">
        <v>105</v>
      </c>
      <c r="B30" s="13" t="s">
        <v>57</v>
      </c>
      <c r="C30" s="19">
        <v>1000</v>
      </c>
      <c r="D30" s="19">
        <v>0</v>
      </c>
      <c r="E30" s="19">
        <v>-1000</v>
      </c>
      <c r="F30" s="22">
        <f t="shared" si="7"/>
        <v>0</v>
      </c>
      <c r="G30" s="22">
        <v>0</v>
      </c>
      <c r="H30" s="22">
        <v>0</v>
      </c>
      <c r="I30" s="22">
        <v>0</v>
      </c>
      <c r="J30" s="22">
        <v>0</v>
      </c>
      <c r="K30" s="19">
        <f t="shared" si="15"/>
        <v>0</v>
      </c>
      <c r="L30" s="19">
        <f t="shared" si="16"/>
        <v>0</v>
      </c>
      <c r="M30" s="19">
        <f t="shared" si="17"/>
        <v>0</v>
      </c>
      <c r="N30" s="19">
        <v>0</v>
      </c>
      <c r="O30" s="19">
        <f t="shared" si="18"/>
        <v>0</v>
      </c>
      <c r="P30" s="21">
        <v>0</v>
      </c>
      <c r="Q30" s="21">
        <v>0</v>
      </c>
      <c r="R30" s="19">
        <v>0</v>
      </c>
      <c r="S30" s="21">
        <v>0</v>
      </c>
      <c r="T30" s="21">
        <v>0</v>
      </c>
    </row>
    <row r="31" spans="1:20" x14ac:dyDescent="0.25">
      <c r="A31" s="23">
        <v>109</v>
      </c>
      <c r="B31" s="13" t="s">
        <v>58</v>
      </c>
      <c r="C31" s="19">
        <v>5000</v>
      </c>
      <c r="D31" s="19">
        <v>0</v>
      </c>
      <c r="E31" s="19">
        <v>-1000</v>
      </c>
      <c r="F31" s="22">
        <f t="shared" si="7"/>
        <v>4000</v>
      </c>
      <c r="G31" s="22">
        <v>4000</v>
      </c>
      <c r="H31" s="22">
        <v>0</v>
      </c>
      <c r="I31" s="22">
        <v>0</v>
      </c>
      <c r="J31" s="22">
        <v>0</v>
      </c>
      <c r="K31" s="19">
        <f t="shared" si="15"/>
        <v>4000</v>
      </c>
      <c r="L31" s="19">
        <f t="shared" si="16"/>
        <v>4000</v>
      </c>
      <c r="M31" s="19">
        <f t="shared" si="17"/>
        <v>0</v>
      </c>
      <c r="N31" s="19">
        <v>0</v>
      </c>
      <c r="O31" s="19">
        <f t="shared" si="18"/>
        <v>0</v>
      </c>
      <c r="P31" s="71">
        <f>J31/G31*100%</f>
        <v>0</v>
      </c>
      <c r="Q31" s="71">
        <f t="shared" si="4"/>
        <v>0</v>
      </c>
      <c r="R31" s="19">
        <v>0</v>
      </c>
      <c r="S31" s="71">
        <f t="shared" si="5"/>
        <v>0</v>
      </c>
      <c r="T31" s="71">
        <f t="shared" si="6"/>
        <v>0</v>
      </c>
    </row>
    <row r="32" spans="1:20" x14ac:dyDescent="0.25">
      <c r="A32" s="23">
        <v>113</v>
      </c>
      <c r="B32" s="13" t="s">
        <v>59</v>
      </c>
      <c r="C32" s="19">
        <v>2500</v>
      </c>
      <c r="D32" s="19">
        <v>0</v>
      </c>
      <c r="E32" s="19">
        <v>0</v>
      </c>
      <c r="F32" s="22">
        <f t="shared" si="7"/>
        <v>2500</v>
      </c>
      <c r="G32" s="22">
        <v>1460</v>
      </c>
      <c r="H32" s="22">
        <v>0</v>
      </c>
      <c r="I32" s="22">
        <v>0</v>
      </c>
      <c r="J32" s="22">
        <v>0</v>
      </c>
      <c r="K32" s="19">
        <f t="shared" si="15"/>
        <v>1460</v>
      </c>
      <c r="L32" s="19">
        <f t="shared" si="16"/>
        <v>2500</v>
      </c>
      <c r="M32" s="19">
        <f t="shared" si="17"/>
        <v>1040</v>
      </c>
      <c r="N32" s="19">
        <v>0</v>
      </c>
      <c r="O32" s="19">
        <f t="shared" si="18"/>
        <v>0</v>
      </c>
      <c r="P32" s="21">
        <f t="shared" si="19"/>
        <v>0</v>
      </c>
      <c r="Q32" s="21">
        <f t="shared" si="4"/>
        <v>0</v>
      </c>
      <c r="R32" s="19">
        <v>0</v>
      </c>
      <c r="S32" s="21">
        <f t="shared" si="5"/>
        <v>0</v>
      </c>
      <c r="T32" s="21">
        <f t="shared" si="6"/>
        <v>0</v>
      </c>
    </row>
    <row r="33" spans="1:20" x14ac:dyDescent="0.25">
      <c r="A33" s="23">
        <v>114</v>
      </c>
      <c r="B33" s="13" t="s">
        <v>60</v>
      </c>
      <c r="C33" s="19">
        <v>72000</v>
      </c>
      <c r="D33" s="19">
        <v>0</v>
      </c>
      <c r="E33" s="19">
        <v>0</v>
      </c>
      <c r="F33" s="22">
        <f t="shared" si="7"/>
        <v>72000</v>
      </c>
      <c r="G33" s="22">
        <v>42000</v>
      </c>
      <c r="H33" s="22">
        <v>0</v>
      </c>
      <c r="I33" s="22">
        <v>5368.32</v>
      </c>
      <c r="J33" s="22">
        <v>25191.4</v>
      </c>
      <c r="K33" s="19">
        <f t="shared" si="15"/>
        <v>16808.599999999999</v>
      </c>
      <c r="L33" s="19">
        <f t="shared" si="16"/>
        <v>46808.6</v>
      </c>
      <c r="M33" s="19">
        <f t="shared" si="17"/>
        <v>30000</v>
      </c>
      <c r="N33" s="19">
        <v>25191.4</v>
      </c>
      <c r="O33" s="19">
        <f t="shared" si="18"/>
        <v>0</v>
      </c>
      <c r="P33" s="21">
        <f t="shared" si="19"/>
        <v>0.59979523809523816</v>
      </c>
      <c r="Q33" s="21">
        <f t="shared" si="4"/>
        <v>0.34988055555555558</v>
      </c>
      <c r="R33" s="19">
        <v>25191.4</v>
      </c>
      <c r="S33" s="21">
        <f t="shared" si="5"/>
        <v>0.59979523809523816</v>
      </c>
      <c r="T33" s="21">
        <f t="shared" si="6"/>
        <v>0.34988055555555558</v>
      </c>
    </row>
    <row r="34" spans="1:20" x14ac:dyDescent="0.25">
      <c r="A34" s="23">
        <v>115</v>
      </c>
      <c r="B34" s="13" t="s">
        <v>61</v>
      </c>
      <c r="C34" s="19">
        <v>3000</v>
      </c>
      <c r="D34" s="19">
        <v>0</v>
      </c>
      <c r="E34" s="19">
        <v>0</v>
      </c>
      <c r="F34" s="22">
        <f t="shared" si="7"/>
        <v>3000</v>
      </c>
      <c r="G34" s="22">
        <v>1750</v>
      </c>
      <c r="H34" s="22">
        <v>0</v>
      </c>
      <c r="I34" s="22">
        <v>87.37</v>
      </c>
      <c r="J34" s="22">
        <v>512.66</v>
      </c>
      <c r="K34" s="19">
        <f t="shared" si="15"/>
        <v>1237.3400000000001</v>
      </c>
      <c r="L34" s="19">
        <f t="shared" si="16"/>
        <v>2487.34</v>
      </c>
      <c r="M34" s="19">
        <f t="shared" si="17"/>
        <v>1250</v>
      </c>
      <c r="N34" s="19">
        <v>425.29</v>
      </c>
      <c r="O34" s="19">
        <f t="shared" si="18"/>
        <v>87.369999999999948</v>
      </c>
      <c r="P34" s="21">
        <f t="shared" si="19"/>
        <v>0.29294857142857139</v>
      </c>
      <c r="Q34" s="21">
        <f t="shared" si="4"/>
        <v>0.17088666666666666</v>
      </c>
      <c r="R34" s="19">
        <v>512.66</v>
      </c>
      <c r="S34" s="21">
        <f t="shared" si="5"/>
        <v>0.29294857142857139</v>
      </c>
      <c r="T34" s="21">
        <f t="shared" si="6"/>
        <v>0.17088666666666666</v>
      </c>
    </row>
    <row r="35" spans="1:20" x14ac:dyDescent="0.25">
      <c r="A35" s="23">
        <v>116</v>
      </c>
      <c r="B35" s="13" t="s">
        <v>62</v>
      </c>
      <c r="C35" s="19">
        <v>45630</v>
      </c>
      <c r="D35" s="19">
        <v>0</v>
      </c>
      <c r="E35" s="19">
        <v>20179</v>
      </c>
      <c r="F35" s="22">
        <f t="shared" si="7"/>
        <v>65809</v>
      </c>
      <c r="G35" s="22">
        <v>65809</v>
      </c>
      <c r="H35" s="22">
        <v>0</v>
      </c>
      <c r="I35" s="22">
        <v>1284</v>
      </c>
      <c r="J35" s="22">
        <v>50145.120000000003</v>
      </c>
      <c r="K35" s="19">
        <f t="shared" si="15"/>
        <v>15663.879999999997</v>
      </c>
      <c r="L35" s="19">
        <f t="shared" si="16"/>
        <v>15663.879999999997</v>
      </c>
      <c r="M35" s="19">
        <f t="shared" si="17"/>
        <v>0</v>
      </c>
      <c r="N35" s="19">
        <v>23383.3</v>
      </c>
      <c r="O35" s="19">
        <f t="shared" si="18"/>
        <v>26761.820000000003</v>
      </c>
      <c r="P35" s="21">
        <f t="shared" si="19"/>
        <v>0.76197966843440867</v>
      </c>
      <c r="Q35" s="21">
        <f t="shared" si="4"/>
        <v>0.76197966843440867</v>
      </c>
      <c r="R35" s="19">
        <v>26005.56</v>
      </c>
      <c r="S35" s="21">
        <f t="shared" si="5"/>
        <v>0.39516722636721424</v>
      </c>
      <c r="T35" s="21">
        <f t="shared" si="6"/>
        <v>0.39516722636721424</v>
      </c>
    </row>
    <row r="36" spans="1:20" x14ac:dyDescent="0.25">
      <c r="A36" s="23">
        <v>117</v>
      </c>
      <c r="B36" s="13" t="s">
        <v>63</v>
      </c>
      <c r="C36" s="19">
        <v>4760</v>
      </c>
      <c r="D36" s="19">
        <v>0</v>
      </c>
      <c r="E36" s="19">
        <v>0</v>
      </c>
      <c r="F36" s="22">
        <f t="shared" si="7"/>
        <v>4760</v>
      </c>
      <c r="G36" s="22">
        <v>4392</v>
      </c>
      <c r="H36" s="22">
        <v>0</v>
      </c>
      <c r="I36" s="22">
        <v>0</v>
      </c>
      <c r="J36" s="22">
        <v>1733.4</v>
      </c>
      <c r="K36" s="19">
        <f t="shared" si="15"/>
        <v>2658.6</v>
      </c>
      <c r="L36" s="19">
        <f t="shared" si="16"/>
        <v>3026.6</v>
      </c>
      <c r="M36" s="19">
        <f t="shared" si="17"/>
        <v>368</v>
      </c>
      <c r="N36" s="19">
        <v>577.79999999999995</v>
      </c>
      <c r="O36" s="19">
        <f t="shared" si="18"/>
        <v>1155.6000000000001</v>
      </c>
      <c r="P36" s="71">
        <f t="shared" si="19"/>
        <v>0.39467213114754102</v>
      </c>
      <c r="Q36" s="71">
        <f t="shared" si="4"/>
        <v>0.36415966386554621</v>
      </c>
      <c r="R36" s="19">
        <v>866.7</v>
      </c>
      <c r="S36" s="71">
        <f t="shared" si="5"/>
        <v>0.19733606557377051</v>
      </c>
      <c r="T36" s="71">
        <f t="shared" si="6"/>
        <v>0.18207983193277311</v>
      </c>
    </row>
    <row r="37" spans="1:20" x14ac:dyDescent="0.25">
      <c r="A37" s="23">
        <v>120</v>
      </c>
      <c r="B37" s="13" t="s">
        <v>64</v>
      </c>
      <c r="C37" s="19">
        <v>9400</v>
      </c>
      <c r="D37" s="19">
        <v>0</v>
      </c>
      <c r="E37" s="19">
        <v>-8000</v>
      </c>
      <c r="F37" s="22">
        <f t="shared" si="7"/>
        <v>1400</v>
      </c>
      <c r="G37" s="22">
        <v>1400</v>
      </c>
      <c r="H37" s="22">
        <v>0</v>
      </c>
      <c r="I37" s="22">
        <v>107</v>
      </c>
      <c r="J37" s="22">
        <v>155.15</v>
      </c>
      <c r="K37" s="19">
        <f t="shared" si="15"/>
        <v>1244.8499999999999</v>
      </c>
      <c r="L37" s="19">
        <f t="shared" si="16"/>
        <v>1244.8499999999999</v>
      </c>
      <c r="M37" s="19">
        <f t="shared" si="17"/>
        <v>0</v>
      </c>
      <c r="N37" s="19">
        <v>155.15</v>
      </c>
      <c r="O37" s="19">
        <f t="shared" si="18"/>
        <v>0</v>
      </c>
      <c r="P37" s="21">
        <f t="shared" si="19"/>
        <v>0.11082142857142857</v>
      </c>
      <c r="Q37" s="21">
        <f t="shared" si="4"/>
        <v>0.11082142857142857</v>
      </c>
      <c r="R37" s="19">
        <v>155.15</v>
      </c>
      <c r="S37" s="21">
        <f t="shared" si="5"/>
        <v>0.11082142857142857</v>
      </c>
      <c r="T37" s="21">
        <f t="shared" si="6"/>
        <v>0.11082142857142857</v>
      </c>
    </row>
    <row r="38" spans="1:20" x14ac:dyDescent="0.25">
      <c r="A38" s="23">
        <v>131</v>
      </c>
      <c r="B38" s="13" t="s">
        <v>65</v>
      </c>
      <c r="C38" s="19">
        <v>31500</v>
      </c>
      <c r="D38" s="19">
        <v>0</v>
      </c>
      <c r="E38" s="19">
        <v>0</v>
      </c>
      <c r="F38" s="22">
        <f t="shared" si="7"/>
        <v>31500</v>
      </c>
      <c r="G38" s="22">
        <v>18900</v>
      </c>
      <c r="H38" s="22">
        <v>0</v>
      </c>
      <c r="I38" s="22">
        <v>0</v>
      </c>
      <c r="J38" s="22">
        <v>0</v>
      </c>
      <c r="K38" s="19">
        <f t="shared" si="15"/>
        <v>18900</v>
      </c>
      <c r="L38" s="19">
        <f t="shared" si="16"/>
        <v>31500</v>
      </c>
      <c r="M38" s="19">
        <f t="shared" si="17"/>
        <v>12600</v>
      </c>
      <c r="N38" s="19">
        <v>0</v>
      </c>
      <c r="O38" s="19">
        <f t="shared" si="18"/>
        <v>0</v>
      </c>
      <c r="P38" s="21">
        <f t="shared" si="19"/>
        <v>0</v>
      </c>
      <c r="Q38" s="21">
        <f t="shared" si="4"/>
        <v>0</v>
      </c>
      <c r="R38" s="19">
        <v>0</v>
      </c>
      <c r="S38" s="21">
        <f t="shared" si="5"/>
        <v>0</v>
      </c>
      <c r="T38" s="21">
        <f t="shared" si="6"/>
        <v>0</v>
      </c>
    </row>
    <row r="39" spans="1:20" x14ac:dyDescent="0.25">
      <c r="A39" s="23">
        <v>132</v>
      </c>
      <c r="B39" s="13" t="s">
        <v>66</v>
      </c>
      <c r="C39" s="19">
        <v>17800</v>
      </c>
      <c r="D39" s="19">
        <v>0</v>
      </c>
      <c r="E39" s="19">
        <v>3345</v>
      </c>
      <c r="F39" s="22">
        <f t="shared" si="7"/>
        <v>21145</v>
      </c>
      <c r="G39" s="22">
        <v>17145</v>
      </c>
      <c r="H39" s="22">
        <v>0</v>
      </c>
      <c r="I39" s="22">
        <v>3517.62</v>
      </c>
      <c r="J39" s="22">
        <v>6364.36</v>
      </c>
      <c r="K39" s="19">
        <f t="shared" si="15"/>
        <v>10780.64</v>
      </c>
      <c r="L39" s="19">
        <f t="shared" si="16"/>
        <v>14780.64</v>
      </c>
      <c r="M39" s="19">
        <f t="shared" si="17"/>
        <v>4000</v>
      </c>
      <c r="N39" s="19">
        <v>2846.74</v>
      </c>
      <c r="O39" s="19">
        <f t="shared" si="18"/>
        <v>3517.62</v>
      </c>
      <c r="P39" s="71">
        <v>0</v>
      </c>
      <c r="Q39" s="71">
        <f t="shared" si="4"/>
        <v>0.30098652163632061</v>
      </c>
      <c r="R39" s="19">
        <v>2846.74</v>
      </c>
      <c r="S39" s="71">
        <v>0</v>
      </c>
      <c r="T39" s="71">
        <f t="shared" si="6"/>
        <v>0.13462946323007802</v>
      </c>
    </row>
    <row r="40" spans="1:20" x14ac:dyDescent="0.25">
      <c r="A40" s="23">
        <v>141</v>
      </c>
      <c r="B40" s="13" t="s">
        <v>67</v>
      </c>
      <c r="C40" s="19">
        <v>1100</v>
      </c>
      <c r="D40" s="19">
        <v>0</v>
      </c>
      <c r="E40" s="19">
        <v>0</v>
      </c>
      <c r="F40" s="22">
        <f t="shared" si="7"/>
        <v>1100</v>
      </c>
      <c r="G40" s="22">
        <v>1100</v>
      </c>
      <c r="H40" s="22">
        <v>0</v>
      </c>
      <c r="I40" s="22">
        <v>0</v>
      </c>
      <c r="J40" s="22">
        <v>36</v>
      </c>
      <c r="K40" s="19">
        <f t="shared" si="15"/>
        <v>1064</v>
      </c>
      <c r="L40" s="19">
        <f t="shared" si="16"/>
        <v>1064</v>
      </c>
      <c r="M40" s="19">
        <f t="shared" si="17"/>
        <v>0</v>
      </c>
      <c r="N40" s="19">
        <v>36</v>
      </c>
      <c r="O40" s="19">
        <f t="shared" si="18"/>
        <v>0</v>
      </c>
      <c r="P40" s="21">
        <f t="shared" si="19"/>
        <v>3.272727272727273E-2</v>
      </c>
      <c r="Q40" s="21">
        <f t="shared" si="4"/>
        <v>3.272727272727273E-2</v>
      </c>
      <c r="R40" s="19">
        <v>36</v>
      </c>
      <c r="S40" s="21">
        <f t="shared" si="5"/>
        <v>3.272727272727273E-2</v>
      </c>
      <c r="T40" s="21">
        <f t="shared" si="6"/>
        <v>3.272727272727273E-2</v>
      </c>
    </row>
    <row r="41" spans="1:20" x14ac:dyDescent="0.25">
      <c r="A41" s="23">
        <v>142</v>
      </c>
      <c r="B41" s="13" t="s">
        <v>68</v>
      </c>
      <c r="C41" s="19">
        <v>48000</v>
      </c>
      <c r="D41" s="19">
        <v>0</v>
      </c>
      <c r="E41" s="19">
        <v>9500</v>
      </c>
      <c r="F41" s="22">
        <f t="shared" si="7"/>
        <v>57500</v>
      </c>
      <c r="G41" s="22">
        <v>57500</v>
      </c>
      <c r="H41" s="22">
        <v>0</v>
      </c>
      <c r="I41" s="22">
        <v>1800</v>
      </c>
      <c r="J41" s="22">
        <v>23400</v>
      </c>
      <c r="K41" s="19">
        <f t="shared" si="15"/>
        <v>34100</v>
      </c>
      <c r="L41" s="19">
        <f t="shared" si="16"/>
        <v>34100</v>
      </c>
      <c r="M41" s="19">
        <f t="shared" si="17"/>
        <v>0</v>
      </c>
      <c r="N41" s="19">
        <v>23400</v>
      </c>
      <c r="O41" s="19">
        <f t="shared" si="18"/>
        <v>0</v>
      </c>
      <c r="P41" s="21">
        <f t="shared" si="19"/>
        <v>0.40695652173913044</v>
      </c>
      <c r="Q41" s="21">
        <f t="shared" si="4"/>
        <v>0.40695652173913044</v>
      </c>
      <c r="R41" s="19">
        <v>23400</v>
      </c>
      <c r="S41" s="21">
        <f t="shared" si="5"/>
        <v>0.40695652173913044</v>
      </c>
      <c r="T41" s="21">
        <f t="shared" si="6"/>
        <v>0.40695652173913044</v>
      </c>
    </row>
    <row r="42" spans="1:20" x14ac:dyDescent="0.25">
      <c r="A42" s="23">
        <v>151</v>
      </c>
      <c r="B42" s="13" t="s">
        <v>69</v>
      </c>
      <c r="C42" s="19">
        <v>4220</v>
      </c>
      <c r="D42" s="19">
        <v>0</v>
      </c>
      <c r="E42" s="19">
        <v>0</v>
      </c>
      <c r="F42" s="22">
        <f t="shared" si="7"/>
        <v>4220</v>
      </c>
      <c r="G42" s="22">
        <v>3020</v>
      </c>
      <c r="H42" s="22">
        <v>0</v>
      </c>
      <c r="I42" s="22">
        <v>160</v>
      </c>
      <c r="J42" s="22">
        <v>1010</v>
      </c>
      <c r="K42" s="19">
        <f t="shared" si="15"/>
        <v>2010</v>
      </c>
      <c r="L42" s="19">
        <f t="shared" si="16"/>
        <v>3210</v>
      </c>
      <c r="M42" s="19">
        <f t="shared" si="17"/>
        <v>1200</v>
      </c>
      <c r="N42" s="19">
        <v>1010</v>
      </c>
      <c r="O42" s="19">
        <f t="shared" si="18"/>
        <v>0</v>
      </c>
      <c r="P42" s="21">
        <f t="shared" si="19"/>
        <v>0.33443708609271522</v>
      </c>
      <c r="Q42" s="21">
        <f t="shared" si="4"/>
        <v>0.23933649289099526</v>
      </c>
      <c r="R42" s="19">
        <v>1010</v>
      </c>
      <c r="S42" s="21">
        <f t="shared" si="5"/>
        <v>0.33443708609271522</v>
      </c>
      <c r="T42" s="21">
        <f t="shared" si="6"/>
        <v>0.23933649289099526</v>
      </c>
    </row>
    <row r="43" spans="1:20" x14ac:dyDescent="0.25">
      <c r="A43" s="23">
        <v>152</v>
      </c>
      <c r="B43" s="13" t="s">
        <v>70</v>
      </c>
      <c r="C43" s="19">
        <v>42000</v>
      </c>
      <c r="D43" s="19">
        <v>0</v>
      </c>
      <c r="E43" s="19">
        <v>10000</v>
      </c>
      <c r="F43" s="22">
        <f t="shared" si="7"/>
        <v>52000</v>
      </c>
      <c r="G43" s="22">
        <v>52000</v>
      </c>
      <c r="H43" s="22">
        <v>0</v>
      </c>
      <c r="I43" s="22">
        <v>1176</v>
      </c>
      <c r="J43" s="22">
        <v>17194.060000000001</v>
      </c>
      <c r="K43" s="19">
        <f t="shared" si="15"/>
        <v>34805.94</v>
      </c>
      <c r="L43" s="19">
        <f t="shared" si="16"/>
        <v>34805.94</v>
      </c>
      <c r="M43" s="19">
        <f t="shared" si="17"/>
        <v>0</v>
      </c>
      <c r="N43" s="19">
        <v>16018.06</v>
      </c>
      <c r="O43" s="19">
        <f t="shared" si="18"/>
        <v>1176.0000000000018</v>
      </c>
      <c r="P43" s="21">
        <f t="shared" si="19"/>
        <v>0.33065500000000003</v>
      </c>
      <c r="Q43" s="21">
        <f t="shared" si="4"/>
        <v>0.33065500000000003</v>
      </c>
      <c r="R43" s="19">
        <v>16018.06</v>
      </c>
      <c r="S43" s="21">
        <f t="shared" si="5"/>
        <v>0.30803961538461538</v>
      </c>
      <c r="T43" s="21">
        <f t="shared" si="6"/>
        <v>0.30803961538461538</v>
      </c>
    </row>
    <row r="44" spans="1:20" x14ac:dyDescent="0.25">
      <c r="A44" s="23">
        <v>161</v>
      </c>
      <c r="B44" s="13" t="s">
        <v>71</v>
      </c>
      <c r="C44" s="19">
        <v>22335</v>
      </c>
      <c r="D44" s="19">
        <v>0</v>
      </c>
      <c r="E44" s="19">
        <v>2272</v>
      </c>
      <c r="F44" s="22">
        <f t="shared" si="7"/>
        <v>24607</v>
      </c>
      <c r="G44" s="22">
        <v>24607</v>
      </c>
      <c r="H44" s="22">
        <v>10880.94</v>
      </c>
      <c r="I44" s="22">
        <v>0</v>
      </c>
      <c r="J44" s="22">
        <v>10462.14</v>
      </c>
      <c r="K44" s="19">
        <f>G44-H44-J44</f>
        <v>3263.92</v>
      </c>
      <c r="L44" s="19">
        <f t="shared" si="16"/>
        <v>3263.92</v>
      </c>
      <c r="M44" s="19">
        <f t="shared" si="17"/>
        <v>0</v>
      </c>
      <c r="N44" s="19">
        <v>5230.9399999999996</v>
      </c>
      <c r="O44" s="19">
        <f t="shared" si="18"/>
        <v>5231.2</v>
      </c>
      <c r="P44" s="21">
        <f t="shared" si="19"/>
        <v>0.425169260779453</v>
      </c>
      <c r="Q44" s="21">
        <f t="shared" si="4"/>
        <v>0.425169260779453</v>
      </c>
      <c r="R44" s="19">
        <v>5551.94</v>
      </c>
      <c r="S44" s="21">
        <f t="shared" si="5"/>
        <v>0.22562441581663753</v>
      </c>
      <c r="T44" s="21">
        <f t="shared" si="6"/>
        <v>0.22562441581663753</v>
      </c>
    </row>
    <row r="45" spans="1:20" x14ac:dyDescent="0.25">
      <c r="A45" s="23">
        <v>162</v>
      </c>
      <c r="B45" s="13" t="s">
        <v>72</v>
      </c>
      <c r="C45" s="19">
        <v>3540</v>
      </c>
      <c r="D45" s="19">
        <v>0</v>
      </c>
      <c r="E45" s="19">
        <v>0</v>
      </c>
      <c r="F45" s="22">
        <f t="shared" si="7"/>
        <v>3540</v>
      </c>
      <c r="G45" s="22">
        <v>2340</v>
      </c>
      <c r="H45" s="22">
        <v>0</v>
      </c>
      <c r="I45" s="22">
        <v>126.35</v>
      </c>
      <c r="J45" s="22">
        <v>987.7</v>
      </c>
      <c r="K45" s="19">
        <f t="shared" si="15"/>
        <v>1352.3</v>
      </c>
      <c r="L45" s="19">
        <f t="shared" si="16"/>
        <v>2552.3000000000002</v>
      </c>
      <c r="M45" s="19">
        <f t="shared" si="17"/>
        <v>1200</v>
      </c>
      <c r="N45" s="19">
        <v>987.7</v>
      </c>
      <c r="O45" s="19">
        <f t="shared" si="18"/>
        <v>0</v>
      </c>
      <c r="P45" s="21">
        <f t="shared" si="19"/>
        <v>0.42209401709401712</v>
      </c>
      <c r="Q45" s="21">
        <f t="shared" si="4"/>
        <v>0.27901129943502828</v>
      </c>
      <c r="R45" s="19">
        <v>987.7</v>
      </c>
      <c r="S45" s="21">
        <f t="shared" si="5"/>
        <v>0.42209401709401712</v>
      </c>
      <c r="T45" s="21">
        <f t="shared" si="6"/>
        <v>0.27901129943502828</v>
      </c>
    </row>
    <row r="46" spans="1:20" x14ac:dyDescent="0.25">
      <c r="A46" s="23">
        <v>163</v>
      </c>
      <c r="B46" s="13" t="s">
        <v>73</v>
      </c>
      <c r="C46" s="19">
        <v>10000</v>
      </c>
      <c r="D46" s="19">
        <v>0</v>
      </c>
      <c r="E46" s="19">
        <v>0</v>
      </c>
      <c r="F46" s="22">
        <f t="shared" si="7"/>
        <v>10000</v>
      </c>
      <c r="G46" s="22">
        <v>5000</v>
      </c>
      <c r="H46" s="22">
        <v>0</v>
      </c>
      <c r="I46" s="22">
        <v>0</v>
      </c>
      <c r="J46" s="22">
        <v>0</v>
      </c>
      <c r="K46" s="19">
        <f t="shared" si="15"/>
        <v>5000</v>
      </c>
      <c r="L46" s="19">
        <f t="shared" si="16"/>
        <v>10000</v>
      </c>
      <c r="M46" s="19">
        <f t="shared" si="17"/>
        <v>5000</v>
      </c>
      <c r="N46" s="19">
        <v>0</v>
      </c>
      <c r="O46" s="19">
        <f t="shared" si="18"/>
        <v>0</v>
      </c>
      <c r="P46" s="21">
        <v>0</v>
      </c>
      <c r="Q46" s="21">
        <f t="shared" si="4"/>
        <v>0</v>
      </c>
      <c r="R46" s="19">
        <v>0</v>
      </c>
      <c r="S46" s="21">
        <v>0</v>
      </c>
      <c r="T46" s="21">
        <f t="shared" si="6"/>
        <v>0</v>
      </c>
    </row>
    <row r="47" spans="1:20" x14ac:dyDescent="0.25">
      <c r="A47" s="23">
        <v>164</v>
      </c>
      <c r="B47" s="13" t="s">
        <v>74</v>
      </c>
      <c r="C47" s="19">
        <v>251300</v>
      </c>
      <c r="D47" s="19">
        <v>0</v>
      </c>
      <c r="E47" s="19">
        <v>18232</v>
      </c>
      <c r="F47" s="22">
        <f t="shared" si="7"/>
        <v>269532</v>
      </c>
      <c r="G47" s="22">
        <v>263532</v>
      </c>
      <c r="H47" s="22">
        <v>0</v>
      </c>
      <c r="I47" s="22">
        <v>294.69</v>
      </c>
      <c r="J47" s="22">
        <v>56189.9</v>
      </c>
      <c r="K47" s="19">
        <f t="shared" si="15"/>
        <v>207342.1</v>
      </c>
      <c r="L47" s="19">
        <f t="shared" si="16"/>
        <v>213342.1</v>
      </c>
      <c r="M47" s="19">
        <f t="shared" si="17"/>
        <v>6000</v>
      </c>
      <c r="N47" s="19">
        <v>56189.9</v>
      </c>
      <c r="O47" s="19">
        <f t="shared" si="18"/>
        <v>0</v>
      </c>
      <c r="P47" s="21">
        <f t="shared" si="19"/>
        <v>0.21321850856821942</v>
      </c>
      <c r="Q47" s="21">
        <f t="shared" si="4"/>
        <v>0.2084720923675111</v>
      </c>
      <c r="R47" s="19">
        <v>56189.9</v>
      </c>
      <c r="S47" s="21">
        <f t="shared" si="5"/>
        <v>0.21321850856821942</v>
      </c>
      <c r="T47" s="21">
        <f t="shared" si="6"/>
        <v>0.2084720923675111</v>
      </c>
    </row>
    <row r="48" spans="1:20" x14ac:dyDescent="0.25">
      <c r="A48" s="23">
        <v>165</v>
      </c>
      <c r="B48" s="13" t="s">
        <v>75</v>
      </c>
      <c r="C48" s="19">
        <v>517530</v>
      </c>
      <c r="D48" s="19">
        <v>0</v>
      </c>
      <c r="E48" s="19">
        <v>-74590</v>
      </c>
      <c r="F48" s="22">
        <f t="shared" si="7"/>
        <v>442940</v>
      </c>
      <c r="G48" s="22">
        <v>430480</v>
      </c>
      <c r="H48" s="22">
        <v>0</v>
      </c>
      <c r="I48" s="22">
        <v>59243.3</v>
      </c>
      <c r="J48" s="22">
        <v>202665.25</v>
      </c>
      <c r="K48" s="19">
        <f t="shared" si="15"/>
        <v>227814.75</v>
      </c>
      <c r="L48" s="19">
        <f t="shared" si="16"/>
        <v>240274.75</v>
      </c>
      <c r="M48" s="19">
        <f t="shared" si="17"/>
        <v>12460</v>
      </c>
      <c r="N48" s="19">
        <v>73922.179999999993</v>
      </c>
      <c r="O48" s="19">
        <f t="shared" si="18"/>
        <v>128743.07</v>
      </c>
      <c r="P48" s="21">
        <f t="shared" si="19"/>
        <v>0.47078900297342502</v>
      </c>
      <c r="Q48" s="21">
        <f t="shared" si="4"/>
        <v>0.45754560437079517</v>
      </c>
      <c r="R48" s="19">
        <v>73922.179999999993</v>
      </c>
      <c r="S48" s="21">
        <f t="shared" si="5"/>
        <v>0.17172035866939228</v>
      </c>
      <c r="T48" s="21">
        <f t="shared" si="6"/>
        <v>0.16688982706461369</v>
      </c>
    </row>
    <row r="49" spans="1:20" x14ac:dyDescent="0.25">
      <c r="A49" s="23">
        <v>169</v>
      </c>
      <c r="B49" s="13" t="s">
        <v>76</v>
      </c>
      <c r="C49" s="19">
        <v>402640</v>
      </c>
      <c r="D49" s="19">
        <v>0</v>
      </c>
      <c r="E49" s="19">
        <v>-58087</v>
      </c>
      <c r="F49" s="22">
        <f t="shared" si="7"/>
        <v>344553</v>
      </c>
      <c r="G49" s="22">
        <v>331243</v>
      </c>
      <c r="H49" s="22">
        <v>13979.6</v>
      </c>
      <c r="I49" s="22">
        <v>85</v>
      </c>
      <c r="J49" s="22">
        <v>67772.7</v>
      </c>
      <c r="K49" s="19">
        <f t="shared" si="15"/>
        <v>249490.7</v>
      </c>
      <c r="L49" s="19">
        <f t="shared" si="16"/>
        <v>262800.7</v>
      </c>
      <c r="M49" s="19">
        <f t="shared" si="17"/>
        <v>13310</v>
      </c>
      <c r="N49" s="19">
        <v>41144.800000000003</v>
      </c>
      <c r="O49" s="19">
        <f t="shared" si="18"/>
        <v>26627.899999999994</v>
      </c>
      <c r="P49" s="21">
        <f t="shared" si="19"/>
        <v>0.20460115383570368</v>
      </c>
      <c r="Q49" s="21">
        <f t="shared" si="4"/>
        <v>0.19669746018754733</v>
      </c>
      <c r="R49" s="19">
        <v>41219.800000000003</v>
      </c>
      <c r="S49" s="21">
        <f t="shared" si="5"/>
        <v>0.12443976174590859</v>
      </c>
      <c r="T49" s="21">
        <f t="shared" si="6"/>
        <v>0.11963268350587573</v>
      </c>
    </row>
    <row r="50" spans="1:20" x14ac:dyDescent="0.25">
      <c r="A50" s="23">
        <v>181</v>
      </c>
      <c r="B50" s="13" t="s">
        <v>135</v>
      </c>
      <c r="C50" s="19">
        <v>50000</v>
      </c>
      <c r="D50" s="19">
        <v>0</v>
      </c>
      <c r="E50" s="19">
        <v>0</v>
      </c>
      <c r="F50" s="22">
        <f t="shared" si="7"/>
        <v>50000</v>
      </c>
      <c r="G50" s="22">
        <v>50000</v>
      </c>
      <c r="H50" s="22">
        <v>0</v>
      </c>
      <c r="I50" s="22">
        <v>0</v>
      </c>
      <c r="J50" s="22">
        <v>0</v>
      </c>
      <c r="K50" s="19">
        <f t="shared" si="15"/>
        <v>50000</v>
      </c>
      <c r="L50" s="19">
        <f t="shared" si="16"/>
        <v>50000</v>
      </c>
      <c r="M50" s="19">
        <f t="shared" si="17"/>
        <v>0</v>
      </c>
      <c r="N50" s="19">
        <v>0</v>
      </c>
      <c r="O50" s="19">
        <f t="shared" ref="O50" si="20">J50-N50</f>
        <v>0</v>
      </c>
      <c r="P50" s="21">
        <f t="shared" ref="P50" si="21">J50/G50*100%</f>
        <v>0</v>
      </c>
      <c r="Q50" s="21">
        <f t="shared" ref="Q50" si="22">J50/F50*100%</f>
        <v>0</v>
      </c>
      <c r="R50" s="19">
        <v>0</v>
      </c>
      <c r="S50" s="21">
        <f t="shared" ref="S50:S55" si="23">R50/G50*100%</f>
        <v>0</v>
      </c>
      <c r="T50" s="21">
        <f>R50/F50*100%</f>
        <v>0</v>
      </c>
    </row>
    <row r="51" spans="1:20" x14ac:dyDescent="0.25">
      <c r="A51" s="23">
        <v>182</v>
      </c>
      <c r="B51" s="13" t="s">
        <v>77</v>
      </c>
      <c r="C51" s="19">
        <v>12500</v>
      </c>
      <c r="D51" s="19">
        <v>0</v>
      </c>
      <c r="E51" s="19">
        <v>0</v>
      </c>
      <c r="F51" s="22">
        <f t="shared" si="7"/>
        <v>12500</v>
      </c>
      <c r="G51" s="22">
        <v>10100</v>
      </c>
      <c r="H51" s="22">
        <v>0</v>
      </c>
      <c r="I51" s="22">
        <v>0</v>
      </c>
      <c r="J51" s="22">
        <v>2544.61</v>
      </c>
      <c r="K51" s="19">
        <f t="shared" si="15"/>
        <v>7555.3899999999994</v>
      </c>
      <c r="L51" s="19">
        <f t="shared" si="16"/>
        <v>9955.39</v>
      </c>
      <c r="M51" s="19">
        <f t="shared" si="17"/>
        <v>2400</v>
      </c>
      <c r="N51" s="19">
        <v>969.61</v>
      </c>
      <c r="O51" s="19">
        <f t="shared" si="18"/>
        <v>1575</v>
      </c>
      <c r="P51" s="21">
        <f t="shared" si="19"/>
        <v>0.25194158415841583</v>
      </c>
      <c r="Q51" s="21">
        <f t="shared" si="4"/>
        <v>0.20356880000000002</v>
      </c>
      <c r="R51" s="19">
        <v>969.61</v>
      </c>
      <c r="S51" s="21">
        <f t="shared" si="23"/>
        <v>9.6000990099009906E-2</v>
      </c>
      <c r="T51" s="21">
        <f>R51/F51*100%</f>
        <v>7.7568800000000007E-2</v>
      </c>
    </row>
    <row r="52" spans="1:20" x14ac:dyDescent="0.25">
      <c r="A52" s="23">
        <v>185</v>
      </c>
      <c r="B52" s="13" t="s">
        <v>78</v>
      </c>
      <c r="C52" s="19">
        <v>11538</v>
      </c>
      <c r="D52" s="19">
        <v>0</v>
      </c>
      <c r="E52" s="19">
        <v>0</v>
      </c>
      <c r="F52" s="22">
        <f t="shared" si="7"/>
        <v>11538</v>
      </c>
      <c r="G52" s="22">
        <v>11538</v>
      </c>
      <c r="H52" s="22">
        <v>0</v>
      </c>
      <c r="I52" s="22">
        <v>21.4</v>
      </c>
      <c r="J52" s="22">
        <v>2943.31</v>
      </c>
      <c r="K52" s="19">
        <f t="shared" si="15"/>
        <v>8594.69</v>
      </c>
      <c r="L52" s="19">
        <f t="shared" si="16"/>
        <v>8594.69</v>
      </c>
      <c r="M52" s="19">
        <f t="shared" si="17"/>
        <v>0</v>
      </c>
      <c r="N52" s="19">
        <v>794.29</v>
      </c>
      <c r="O52" s="19">
        <f t="shared" si="18"/>
        <v>2149.02</v>
      </c>
      <c r="P52" s="21">
        <f t="shared" si="19"/>
        <v>0.25509707054948866</v>
      </c>
      <c r="Q52" s="21">
        <f t="shared" si="4"/>
        <v>0.25509707054948866</v>
      </c>
      <c r="R52" s="19">
        <v>794.29</v>
      </c>
      <c r="S52" s="21">
        <f t="shared" si="23"/>
        <v>6.8841220315479276E-2</v>
      </c>
      <c r="T52" s="21">
        <f>R52/F52*100%</f>
        <v>6.8841220315479276E-2</v>
      </c>
    </row>
    <row r="53" spans="1:20" x14ac:dyDescent="0.25">
      <c r="A53" s="23">
        <v>195</v>
      </c>
      <c r="B53" s="13" t="s">
        <v>146</v>
      </c>
      <c r="C53" s="19">
        <v>0</v>
      </c>
      <c r="D53" s="19">
        <v>0</v>
      </c>
      <c r="E53" s="19">
        <v>500</v>
      </c>
      <c r="F53" s="22">
        <f t="shared" si="7"/>
        <v>500</v>
      </c>
      <c r="G53" s="22">
        <v>500</v>
      </c>
      <c r="H53" s="22">
        <v>0</v>
      </c>
      <c r="I53" s="22">
        <v>0</v>
      </c>
      <c r="J53" s="22">
        <v>0</v>
      </c>
      <c r="K53" s="19">
        <f t="shared" si="15"/>
        <v>500</v>
      </c>
      <c r="L53" s="19">
        <f t="shared" si="16"/>
        <v>500</v>
      </c>
      <c r="M53" s="19">
        <f t="shared" si="17"/>
        <v>0</v>
      </c>
      <c r="N53" s="19">
        <v>0</v>
      </c>
      <c r="O53" s="19">
        <f t="shared" si="18"/>
        <v>0</v>
      </c>
      <c r="P53" s="21">
        <f t="shared" si="19"/>
        <v>0</v>
      </c>
      <c r="Q53" s="21">
        <f t="shared" si="4"/>
        <v>0</v>
      </c>
      <c r="R53" s="19">
        <v>0</v>
      </c>
      <c r="S53" s="21">
        <f t="shared" si="23"/>
        <v>0</v>
      </c>
      <c r="T53" s="21">
        <f>R53/F53*100%</f>
        <v>0</v>
      </c>
    </row>
    <row r="54" spans="1:20" x14ac:dyDescent="0.25">
      <c r="A54" s="23">
        <v>197</v>
      </c>
      <c r="B54" s="13" t="s">
        <v>79</v>
      </c>
      <c r="C54" s="19">
        <v>500</v>
      </c>
      <c r="D54" s="19">
        <v>0</v>
      </c>
      <c r="E54" s="19">
        <v>3179</v>
      </c>
      <c r="F54" s="22">
        <f t="shared" si="7"/>
        <v>3679</v>
      </c>
      <c r="G54" s="22">
        <v>3679</v>
      </c>
      <c r="H54" s="22">
        <v>0</v>
      </c>
      <c r="I54" s="22">
        <v>0</v>
      </c>
      <c r="J54" s="22">
        <v>2974.46</v>
      </c>
      <c r="K54" s="19">
        <f t="shared" si="15"/>
        <v>704.54</v>
      </c>
      <c r="L54" s="19">
        <f t="shared" si="16"/>
        <v>704.54</v>
      </c>
      <c r="M54" s="19">
        <f t="shared" si="17"/>
        <v>0</v>
      </c>
      <c r="N54" s="19">
        <v>0</v>
      </c>
      <c r="O54" s="19">
        <f t="shared" si="18"/>
        <v>2974.46</v>
      </c>
      <c r="P54" s="21">
        <f t="shared" si="19"/>
        <v>0.80849687415058435</v>
      </c>
      <c r="Q54" s="21">
        <f t="shared" si="4"/>
        <v>0.80849687415058435</v>
      </c>
      <c r="R54" s="19">
        <v>0</v>
      </c>
      <c r="S54" s="21">
        <f t="shared" si="23"/>
        <v>0</v>
      </c>
      <c r="T54" s="21">
        <f t="shared" si="6"/>
        <v>0</v>
      </c>
    </row>
    <row r="55" spans="1:20" x14ac:dyDescent="0.25">
      <c r="A55" s="24">
        <v>2</v>
      </c>
      <c r="B55" s="15" t="s">
        <v>80</v>
      </c>
      <c r="C55" s="16">
        <f t="shared" ref="C55:O55" si="24">SUM(C56:C83)</f>
        <v>101350</v>
      </c>
      <c r="D55" s="16">
        <f t="shared" si="24"/>
        <v>0</v>
      </c>
      <c r="E55" s="16">
        <f t="shared" si="24"/>
        <v>434</v>
      </c>
      <c r="F55" s="16">
        <f t="shared" si="24"/>
        <v>101784</v>
      </c>
      <c r="G55" s="16">
        <f t="shared" si="24"/>
        <v>90789</v>
      </c>
      <c r="H55" s="16">
        <f t="shared" si="24"/>
        <v>0</v>
      </c>
      <c r="I55" s="16">
        <f t="shared" si="24"/>
        <v>444.40999999999997</v>
      </c>
      <c r="J55" s="16">
        <f t="shared" si="24"/>
        <v>18365.259999999998</v>
      </c>
      <c r="K55" s="16">
        <f t="shared" si="24"/>
        <v>72423.739999999991</v>
      </c>
      <c r="L55" s="16">
        <f t="shared" si="24"/>
        <v>83418.739999999991</v>
      </c>
      <c r="M55" s="16">
        <f t="shared" si="24"/>
        <v>10995</v>
      </c>
      <c r="N55" s="16">
        <f t="shared" si="24"/>
        <v>17703.25</v>
      </c>
      <c r="O55" s="16">
        <f t="shared" si="24"/>
        <v>662.01</v>
      </c>
      <c r="P55" s="17">
        <f t="shared" si="3"/>
        <v>0.20228507858881581</v>
      </c>
      <c r="Q55" s="17">
        <f t="shared" si="4"/>
        <v>0.18043366344415623</v>
      </c>
      <c r="R55" s="33">
        <f>SUM(R56:R83)</f>
        <v>18250.8</v>
      </c>
      <c r="S55" s="17">
        <f t="shared" si="23"/>
        <v>0.20102435317053827</v>
      </c>
      <c r="T55" s="17">
        <f t="shared" si="6"/>
        <v>0.17930912520631925</v>
      </c>
    </row>
    <row r="56" spans="1:20" x14ac:dyDescent="0.25">
      <c r="A56" s="23">
        <v>201</v>
      </c>
      <c r="B56" s="13" t="s">
        <v>81</v>
      </c>
      <c r="C56" s="19">
        <v>15200</v>
      </c>
      <c r="D56" s="19">
        <v>0</v>
      </c>
      <c r="E56" s="19">
        <v>-42</v>
      </c>
      <c r="F56" s="22">
        <f t="shared" si="7"/>
        <v>15158</v>
      </c>
      <c r="G56" s="22">
        <v>7498</v>
      </c>
      <c r="H56" s="22">
        <v>0</v>
      </c>
      <c r="I56" s="22">
        <v>87.66</v>
      </c>
      <c r="J56" s="22">
        <v>1547.15</v>
      </c>
      <c r="K56" s="19">
        <f t="shared" ref="K56:K83" si="25">G56-H56-J56</f>
        <v>5950.85</v>
      </c>
      <c r="L56" s="19">
        <f t="shared" ref="L56:L83" si="26">F56-H56-J56</f>
        <v>13610.85</v>
      </c>
      <c r="M56" s="19">
        <f t="shared" ref="M56:M83" si="27">F56-G56</f>
        <v>7660</v>
      </c>
      <c r="N56" s="19">
        <v>1547.15</v>
      </c>
      <c r="O56" s="19">
        <f t="shared" ref="O56:O83" si="28">J56-N56</f>
        <v>0</v>
      </c>
      <c r="P56" s="21">
        <f t="shared" ref="P56:P78" si="29">J56/G56*100%</f>
        <v>0.20634169111763137</v>
      </c>
      <c r="Q56" s="21">
        <f t="shared" si="4"/>
        <v>0.10206821480406386</v>
      </c>
      <c r="R56" s="19">
        <v>1547.15</v>
      </c>
      <c r="S56" s="21">
        <f t="shared" si="5"/>
        <v>0.20634169111763137</v>
      </c>
      <c r="T56" s="21">
        <f t="shared" si="6"/>
        <v>0.10206821480406386</v>
      </c>
    </row>
    <row r="57" spans="1:20" x14ac:dyDescent="0.25">
      <c r="A57" s="23">
        <v>203</v>
      </c>
      <c r="B57" s="13" t="s">
        <v>82</v>
      </c>
      <c r="C57" s="19">
        <v>2500</v>
      </c>
      <c r="D57" s="19">
        <v>0</v>
      </c>
      <c r="E57" s="19">
        <v>-32</v>
      </c>
      <c r="F57" s="22">
        <f t="shared" si="7"/>
        <v>2468</v>
      </c>
      <c r="G57" s="22">
        <v>2468</v>
      </c>
      <c r="H57" s="22">
        <v>0</v>
      </c>
      <c r="I57" s="22">
        <v>17.760000000000002</v>
      </c>
      <c r="J57" s="22">
        <v>504.61</v>
      </c>
      <c r="K57" s="19">
        <f t="shared" si="25"/>
        <v>1963.3899999999999</v>
      </c>
      <c r="L57" s="19">
        <f t="shared" si="26"/>
        <v>1963.3899999999999</v>
      </c>
      <c r="M57" s="19">
        <f t="shared" si="27"/>
        <v>0</v>
      </c>
      <c r="N57" s="19">
        <v>504.61</v>
      </c>
      <c r="O57" s="19">
        <f t="shared" si="28"/>
        <v>0</v>
      </c>
      <c r="P57" s="21">
        <f t="shared" si="29"/>
        <v>0.20446110210696922</v>
      </c>
      <c r="Q57" s="21">
        <f t="shared" si="4"/>
        <v>0.20446110210696922</v>
      </c>
      <c r="R57" s="19">
        <v>504.61</v>
      </c>
      <c r="S57" s="21">
        <f t="shared" si="5"/>
        <v>0.20446110210696922</v>
      </c>
      <c r="T57" s="21">
        <f t="shared" si="6"/>
        <v>0.20446110210696922</v>
      </c>
    </row>
    <row r="58" spans="1:20" x14ac:dyDescent="0.25">
      <c r="A58" s="23">
        <v>211</v>
      </c>
      <c r="B58" s="13" t="s">
        <v>136</v>
      </c>
      <c r="C58" s="19">
        <v>0</v>
      </c>
      <c r="D58" s="19">
        <v>0</v>
      </c>
      <c r="E58" s="19">
        <v>264</v>
      </c>
      <c r="F58" s="22">
        <f t="shared" si="7"/>
        <v>264</v>
      </c>
      <c r="G58" s="22">
        <v>264</v>
      </c>
      <c r="H58" s="22">
        <v>0</v>
      </c>
      <c r="I58" s="22">
        <v>0</v>
      </c>
      <c r="J58" s="22">
        <v>162.63999999999999</v>
      </c>
      <c r="K58" s="19">
        <f t="shared" si="25"/>
        <v>101.36000000000001</v>
      </c>
      <c r="L58" s="19">
        <f t="shared" si="26"/>
        <v>101.36000000000001</v>
      </c>
      <c r="M58" s="19">
        <f t="shared" si="27"/>
        <v>0</v>
      </c>
      <c r="N58" s="19">
        <v>162.63999999999999</v>
      </c>
      <c r="O58" s="19">
        <f t="shared" si="28"/>
        <v>0</v>
      </c>
      <c r="P58" s="21">
        <v>0</v>
      </c>
      <c r="Q58" s="21">
        <v>0</v>
      </c>
      <c r="R58" s="19">
        <v>162.63999999999999</v>
      </c>
      <c r="S58" s="21">
        <v>0</v>
      </c>
      <c r="T58" s="21">
        <v>0</v>
      </c>
    </row>
    <row r="59" spans="1:20" x14ac:dyDescent="0.25">
      <c r="A59" s="23">
        <v>214</v>
      </c>
      <c r="B59" s="13" t="s">
        <v>83</v>
      </c>
      <c r="C59" s="19">
        <v>2000</v>
      </c>
      <c r="D59" s="19">
        <v>0</v>
      </c>
      <c r="E59" s="19">
        <v>120</v>
      </c>
      <c r="F59" s="22">
        <f t="shared" si="7"/>
        <v>2120</v>
      </c>
      <c r="G59" s="22">
        <v>2120</v>
      </c>
      <c r="H59" s="19">
        <v>0</v>
      </c>
      <c r="I59" s="22">
        <v>0</v>
      </c>
      <c r="J59" s="22">
        <v>472.3</v>
      </c>
      <c r="K59" s="19">
        <f t="shared" si="25"/>
        <v>1647.7</v>
      </c>
      <c r="L59" s="19">
        <f t="shared" si="26"/>
        <v>1647.7</v>
      </c>
      <c r="M59" s="19">
        <f t="shared" si="27"/>
        <v>0</v>
      </c>
      <c r="N59" s="19">
        <v>352.3</v>
      </c>
      <c r="O59" s="19">
        <f t="shared" si="28"/>
        <v>120</v>
      </c>
      <c r="P59" s="21">
        <v>0</v>
      </c>
      <c r="Q59" s="21">
        <f t="shared" si="4"/>
        <v>0.22278301886792454</v>
      </c>
      <c r="R59" s="19">
        <v>472.3</v>
      </c>
      <c r="S59" s="21">
        <v>0</v>
      </c>
      <c r="T59" s="21">
        <f t="shared" si="6"/>
        <v>0.22278301886792454</v>
      </c>
    </row>
    <row r="60" spans="1:20" x14ac:dyDescent="0.25">
      <c r="A60" s="23">
        <v>221</v>
      </c>
      <c r="B60" s="13" t="s">
        <v>84</v>
      </c>
      <c r="C60" s="19">
        <v>1500</v>
      </c>
      <c r="D60" s="19">
        <v>0</v>
      </c>
      <c r="E60" s="19">
        <v>0</v>
      </c>
      <c r="F60" s="22">
        <f t="shared" si="7"/>
        <v>1500</v>
      </c>
      <c r="G60" s="22">
        <v>875</v>
      </c>
      <c r="H60" s="22">
        <v>0</v>
      </c>
      <c r="I60" s="22">
        <v>49.33</v>
      </c>
      <c r="J60" s="22">
        <v>166.44</v>
      </c>
      <c r="K60" s="19">
        <f t="shared" si="25"/>
        <v>708.56</v>
      </c>
      <c r="L60" s="19">
        <f t="shared" si="26"/>
        <v>1333.56</v>
      </c>
      <c r="M60" s="19">
        <f t="shared" si="27"/>
        <v>625</v>
      </c>
      <c r="N60" s="19">
        <v>117.11</v>
      </c>
      <c r="O60" s="19">
        <f t="shared" si="28"/>
        <v>49.33</v>
      </c>
      <c r="P60" s="21">
        <f t="shared" si="29"/>
        <v>0.19021714285714286</v>
      </c>
      <c r="Q60" s="21">
        <f t="shared" si="4"/>
        <v>0.11096</v>
      </c>
      <c r="R60" s="19">
        <v>166.44</v>
      </c>
      <c r="S60" s="21">
        <f t="shared" si="5"/>
        <v>0.19021714285714286</v>
      </c>
      <c r="T60" s="21">
        <f t="shared" si="6"/>
        <v>0.11096</v>
      </c>
    </row>
    <row r="61" spans="1:20" x14ac:dyDescent="0.25">
      <c r="A61" s="23">
        <v>223</v>
      </c>
      <c r="B61" s="13" t="s">
        <v>85</v>
      </c>
      <c r="C61" s="19">
        <v>6500</v>
      </c>
      <c r="D61" s="19">
        <v>0</v>
      </c>
      <c r="E61" s="19">
        <v>0</v>
      </c>
      <c r="F61" s="22">
        <f t="shared" si="7"/>
        <v>6500</v>
      </c>
      <c r="G61" s="22">
        <v>3790</v>
      </c>
      <c r="H61" s="22">
        <v>0</v>
      </c>
      <c r="I61" s="22">
        <v>240.72</v>
      </c>
      <c r="J61" s="22">
        <v>1234.26</v>
      </c>
      <c r="K61" s="19">
        <f t="shared" si="25"/>
        <v>2555.7399999999998</v>
      </c>
      <c r="L61" s="19">
        <f t="shared" si="26"/>
        <v>5265.74</v>
      </c>
      <c r="M61" s="19">
        <f t="shared" si="27"/>
        <v>2710</v>
      </c>
      <c r="N61" s="19">
        <v>993.54</v>
      </c>
      <c r="O61" s="19">
        <f t="shared" si="28"/>
        <v>240.72000000000003</v>
      </c>
      <c r="P61" s="21">
        <f t="shared" si="29"/>
        <v>0.32566226912928758</v>
      </c>
      <c r="Q61" s="21">
        <f t="shared" si="4"/>
        <v>0.18988615384615384</v>
      </c>
      <c r="R61" s="19">
        <v>1234.26</v>
      </c>
      <c r="S61" s="21">
        <f t="shared" si="5"/>
        <v>0.32566226912928758</v>
      </c>
      <c r="T61" s="21">
        <f t="shared" si="6"/>
        <v>0.18988615384615384</v>
      </c>
    </row>
    <row r="62" spans="1:20" x14ac:dyDescent="0.25">
      <c r="A62" s="23">
        <v>224</v>
      </c>
      <c r="B62" s="13" t="s">
        <v>86</v>
      </c>
      <c r="C62" s="19">
        <v>100</v>
      </c>
      <c r="D62" s="19">
        <v>0</v>
      </c>
      <c r="E62" s="19">
        <v>0</v>
      </c>
      <c r="F62" s="22">
        <f t="shared" si="7"/>
        <v>100</v>
      </c>
      <c r="G62" s="22">
        <v>100</v>
      </c>
      <c r="H62" s="22">
        <v>0</v>
      </c>
      <c r="I62" s="22">
        <v>0</v>
      </c>
      <c r="J62" s="22">
        <v>0</v>
      </c>
      <c r="K62" s="19">
        <f t="shared" si="25"/>
        <v>100</v>
      </c>
      <c r="L62" s="19">
        <f t="shared" si="26"/>
        <v>100</v>
      </c>
      <c r="M62" s="19">
        <f t="shared" si="27"/>
        <v>0</v>
      </c>
      <c r="N62" s="19">
        <v>0</v>
      </c>
      <c r="O62" s="19">
        <f t="shared" si="28"/>
        <v>0</v>
      </c>
      <c r="P62" s="21">
        <f t="shared" si="29"/>
        <v>0</v>
      </c>
      <c r="Q62" s="21">
        <f t="shared" si="4"/>
        <v>0</v>
      </c>
      <c r="R62" s="19">
        <v>0</v>
      </c>
      <c r="S62" s="21">
        <f t="shared" si="5"/>
        <v>0</v>
      </c>
      <c r="T62" s="21">
        <f t="shared" si="6"/>
        <v>0</v>
      </c>
    </row>
    <row r="63" spans="1:20" x14ac:dyDescent="0.25">
      <c r="A63" s="23">
        <v>231</v>
      </c>
      <c r="B63" s="13" t="s">
        <v>87</v>
      </c>
      <c r="C63" s="19">
        <v>1800</v>
      </c>
      <c r="D63" s="19">
        <v>0</v>
      </c>
      <c r="E63" s="19">
        <v>0</v>
      </c>
      <c r="F63" s="22">
        <f t="shared" si="7"/>
        <v>1800</v>
      </c>
      <c r="G63" s="22">
        <v>1800</v>
      </c>
      <c r="H63" s="22">
        <v>0</v>
      </c>
      <c r="I63" s="22">
        <v>0</v>
      </c>
      <c r="J63" s="22">
        <v>477.5</v>
      </c>
      <c r="K63" s="19">
        <f t="shared" si="25"/>
        <v>1322.5</v>
      </c>
      <c r="L63" s="19">
        <f t="shared" si="26"/>
        <v>1322.5</v>
      </c>
      <c r="M63" s="19">
        <f t="shared" si="27"/>
        <v>0</v>
      </c>
      <c r="N63" s="19">
        <v>340</v>
      </c>
      <c r="O63" s="19">
        <f t="shared" si="28"/>
        <v>137.5</v>
      </c>
      <c r="P63" s="21">
        <f t="shared" si="29"/>
        <v>0.26527777777777778</v>
      </c>
      <c r="Q63" s="21">
        <f t="shared" si="4"/>
        <v>0.26527777777777778</v>
      </c>
      <c r="R63" s="19">
        <v>477.5</v>
      </c>
      <c r="S63" s="21">
        <f t="shared" si="5"/>
        <v>0.26527777777777778</v>
      </c>
      <c r="T63" s="21">
        <f t="shared" si="6"/>
        <v>0.26527777777777778</v>
      </c>
    </row>
    <row r="64" spans="1:20" x14ac:dyDescent="0.25">
      <c r="A64" s="23">
        <v>232</v>
      </c>
      <c r="B64" s="13" t="s">
        <v>88</v>
      </c>
      <c r="C64" s="19">
        <v>20500</v>
      </c>
      <c r="D64" s="19">
        <v>0</v>
      </c>
      <c r="E64" s="19">
        <v>0</v>
      </c>
      <c r="F64" s="22">
        <f t="shared" si="7"/>
        <v>20500</v>
      </c>
      <c r="G64" s="22">
        <v>20500</v>
      </c>
      <c r="H64" s="22">
        <v>0</v>
      </c>
      <c r="I64" s="22">
        <v>6.21</v>
      </c>
      <c r="J64" s="22">
        <v>2704.75</v>
      </c>
      <c r="K64" s="19">
        <f t="shared" si="25"/>
        <v>17795.25</v>
      </c>
      <c r="L64" s="19">
        <f t="shared" si="26"/>
        <v>17795.25</v>
      </c>
      <c r="M64" s="19">
        <f t="shared" si="27"/>
        <v>0</v>
      </c>
      <c r="N64" s="19">
        <v>2704.75</v>
      </c>
      <c r="O64" s="19">
        <f t="shared" si="28"/>
        <v>0</v>
      </c>
      <c r="P64" s="21">
        <v>0</v>
      </c>
      <c r="Q64" s="21">
        <f t="shared" si="4"/>
        <v>0.13193902439024391</v>
      </c>
      <c r="R64" s="19">
        <v>2704.75</v>
      </c>
      <c r="S64" s="21">
        <v>0</v>
      </c>
      <c r="T64" s="21">
        <f t="shared" si="6"/>
        <v>0.13193902439024391</v>
      </c>
    </row>
    <row r="65" spans="1:20" x14ac:dyDescent="0.25">
      <c r="A65" s="23">
        <v>239</v>
      </c>
      <c r="B65" s="13" t="s">
        <v>89</v>
      </c>
      <c r="C65" s="19">
        <v>1000</v>
      </c>
      <c r="D65" s="19">
        <v>0</v>
      </c>
      <c r="E65" s="19">
        <v>0</v>
      </c>
      <c r="F65" s="22">
        <f t="shared" si="7"/>
        <v>1000</v>
      </c>
      <c r="G65" s="22">
        <v>1000</v>
      </c>
      <c r="H65" s="22">
        <v>0</v>
      </c>
      <c r="I65" s="22">
        <v>0</v>
      </c>
      <c r="J65" s="22">
        <v>0</v>
      </c>
      <c r="K65" s="19">
        <f t="shared" si="25"/>
        <v>1000</v>
      </c>
      <c r="L65" s="19">
        <f t="shared" si="26"/>
        <v>1000</v>
      </c>
      <c r="M65" s="19">
        <f t="shared" si="27"/>
        <v>0</v>
      </c>
      <c r="N65" s="19">
        <v>0</v>
      </c>
      <c r="O65" s="19">
        <f t="shared" si="28"/>
        <v>0</v>
      </c>
      <c r="P65" s="21">
        <v>0</v>
      </c>
      <c r="Q65" s="21">
        <f t="shared" si="4"/>
        <v>0</v>
      </c>
      <c r="R65" s="19">
        <v>0</v>
      </c>
      <c r="S65" s="21">
        <v>0</v>
      </c>
      <c r="T65" s="21">
        <f t="shared" si="6"/>
        <v>0</v>
      </c>
    </row>
    <row r="66" spans="1:20" x14ac:dyDescent="0.25">
      <c r="A66" s="23">
        <v>242</v>
      </c>
      <c r="B66" s="13" t="s">
        <v>90</v>
      </c>
      <c r="C66" s="19">
        <v>1000</v>
      </c>
      <c r="D66" s="19">
        <v>0</v>
      </c>
      <c r="E66" s="19">
        <v>0</v>
      </c>
      <c r="F66" s="22">
        <f t="shared" si="7"/>
        <v>1000</v>
      </c>
      <c r="G66" s="22">
        <v>1000</v>
      </c>
      <c r="H66" s="22">
        <v>0</v>
      </c>
      <c r="I66" s="22">
        <v>0</v>
      </c>
      <c r="J66" s="22">
        <v>158.9</v>
      </c>
      <c r="K66" s="19">
        <f t="shared" si="25"/>
        <v>841.1</v>
      </c>
      <c r="L66" s="19">
        <f t="shared" si="26"/>
        <v>841.1</v>
      </c>
      <c r="M66" s="19">
        <f t="shared" si="27"/>
        <v>0</v>
      </c>
      <c r="N66" s="19">
        <v>158.9</v>
      </c>
      <c r="O66" s="19">
        <f t="shared" si="28"/>
        <v>0</v>
      </c>
      <c r="P66" s="21">
        <f t="shared" si="29"/>
        <v>0.15890000000000001</v>
      </c>
      <c r="Q66" s="21">
        <f t="shared" si="4"/>
        <v>0.15890000000000001</v>
      </c>
      <c r="R66" s="19">
        <v>158.9</v>
      </c>
      <c r="S66" s="21">
        <v>0</v>
      </c>
      <c r="T66" s="21">
        <f t="shared" si="6"/>
        <v>0.15890000000000001</v>
      </c>
    </row>
    <row r="67" spans="1:20" x14ac:dyDescent="0.25">
      <c r="A67" s="23">
        <v>249</v>
      </c>
      <c r="B67" s="13" t="s">
        <v>91</v>
      </c>
      <c r="C67" s="19">
        <v>4000</v>
      </c>
      <c r="D67" s="19">
        <v>0</v>
      </c>
      <c r="E67" s="19">
        <v>-1</v>
      </c>
      <c r="F67" s="22">
        <f t="shared" si="7"/>
        <v>3999</v>
      </c>
      <c r="G67" s="22">
        <v>3999</v>
      </c>
      <c r="H67" s="22">
        <v>0</v>
      </c>
      <c r="I67" s="22">
        <v>0</v>
      </c>
      <c r="J67" s="22">
        <v>35.799999999999997</v>
      </c>
      <c r="K67" s="19">
        <f t="shared" si="25"/>
        <v>3963.2</v>
      </c>
      <c r="L67" s="19">
        <f t="shared" si="26"/>
        <v>3963.2</v>
      </c>
      <c r="M67" s="19">
        <f t="shared" si="27"/>
        <v>0</v>
      </c>
      <c r="N67" s="19">
        <v>35.799999999999997</v>
      </c>
      <c r="O67" s="19">
        <f t="shared" si="28"/>
        <v>0</v>
      </c>
      <c r="P67" s="21">
        <f t="shared" si="29"/>
        <v>8.9522380595148787E-3</v>
      </c>
      <c r="Q67" s="21">
        <f t="shared" si="4"/>
        <v>8.9522380595148787E-3</v>
      </c>
      <c r="R67" s="19">
        <v>35.799999999999997</v>
      </c>
      <c r="S67" s="21">
        <f t="shared" si="5"/>
        <v>8.9522380595148787E-3</v>
      </c>
      <c r="T67" s="21">
        <f t="shared" si="6"/>
        <v>8.9522380595148787E-3</v>
      </c>
    </row>
    <row r="68" spans="1:20" x14ac:dyDescent="0.25">
      <c r="A68" s="23">
        <v>255</v>
      </c>
      <c r="B68" s="13" t="s">
        <v>92</v>
      </c>
      <c r="C68" s="19">
        <v>500</v>
      </c>
      <c r="D68" s="19">
        <v>0</v>
      </c>
      <c r="E68" s="19">
        <v>-100</v>
      </c>
      <c r="F68" s="22">
        <f t="shared" si="7"/>
        <v>400</v>
      </c>
      <c r="G68" s="22">
        <v>400</v>
      </c>
      <c r="H68" s="22">
        <v>0</v>
      </c>
      <c r="I68" s="22">
        <v>0</v>
      </c>
      <c r="J68" s="22">
        <v>0</v>
      </c>
      <c r="K68" s="19">
        <f t="shared" si="25"/>
        <v>400</v>
      </c>
      <c r="L68" s="19">
        <f t="shared" si="26"/>
        <v>400</v>
      </c>
      <c r="M68" s="19">
        <f t="shared" si="27"/>
        <v>0</v>
      </c>
      <c r="N68" s="19">
        <v>0</v>
      </c>
      <c r="O68" s="19">
        <f t="shared" si="28"/>
        <v>0</v>
      </c>
      <c r="P68" s="21">
        <f t="shared" si="29"/>
        <v>0</v>
      </c>
      <c r="Q68" s="21">
        <f t="shared" si="4"/>
        <v>0</v>
      </c>
      <c r="R68" s="19">
        <v>0</v>
      </c>
      <c r="S68" s="21">
        <f t="shared" si="5"/>
        <v>0</v>
      </c>
      <c r="T68" s="21">
        <f t="shared" si="6"/>
        <v>0</v>
      </c>
    </row>
    <row r="69" spans="1:20" x14ac:dyDescent="0.25">
      <c r="A69" s="23">
        <v>256</v>
      </c>
      <c r="B69" s="13" t="s">
        <v>140</v>
      </c>
      <c r="C69" s="19">
        <v>0</v>
      </c>
      <c r="D69" s="19">
        <v>0</v>
      </c>
      <c r="E69" s="19">
        <v>100</v>
      </c>
      <c r="F69" s="22">
        <f t="shared" si="7"/>
        <v>100</v>
      </c>
      <c r="G69" s="22">
        <v>100</v>
      </c>
      <c r="H69" s="22">
        <v>0</v>
      </c>
      <c r="I69" s="22">
        <v>0</v>
      </c>
      <c r="J69" s="22">
        <v>2.57</v>
      </c>
      <c r="K69" s="19">
        <f t="shared" ref="K69" si="30">G69-H69-J69</f>
        <v>97.43</v>
      </c>
      <c r="L69" s="19">
        <f t="shared" ref="L69" si="31">F69-H69-J69</f>
        <v>97.43</v>
      </c>
      <c r="M69" s="19">
        <f t="shared" ref="M69" si="32">F69-G69</f>
        <v>0</v>
      </c>
      <c r="N69" s="19">
        <v>2.57</v>
      </c>
      <c r="O69" s="19">
        <f t="shared" ref="O69" si="33">J69-N69</f>
        <v>0</v>
      </c>
      <c r="P69" s="21">
        <v>0</v>
      </c>
      <c r="Q69" s="21">
        <v>0</v>
      </c>
      <c r="R69" s="19">
        <v>2.57</v>
      </c>
      <c r="S69" s="21">
        <v>0</v>
      </c>
      <c r="T69" s="21">
        <v>0</v>
      </c>
    </row>
    <row r="70" spans="1:20" x14ac:dyDescent="0.25">
      <c r="A70" s="23">
        <v>259</v>
      </c>
      <c r="B70" s="13" t="s">
        <v>93</v>
      </c>
      <c r="C70" s="19">
        <v>200</v>
      </c>
      <c r="D70" s="19">
        <v>0</v>
      </c>
      <c r="E70" s="19">
        <v>0</v>
      </c>
      <c r="F70" s="22">
        <f t="shared" si="7"/>
        <v>200</v>
      </c>
      <c r="G70" s="22">
        <v>200</v>
      </c>
      <c r="H70" s="22">
        <v>0</v>
      </c>
      <c r="I70" s="22">
        <v>0</v>
      </c>
      <c r="J70" s="22">
        <v>9.2200000000000006</v>
      </c>
      <c r="K70" s="19">
        <f t="shared" si="25"/>
        <v>190.78</v>
      </c>
      <c r="L70" s="19">
        <f t="shared" si="26"/>
        <v>190.78</v>
      </c>
      <c r="M70" s="19">
        <f t="shared" si="27"/>
        <v>0</v>
      </c>
      <c r="N70" s="19">
        <v>9.2200000000000006</v>
      </c>
      <c r="O70" s="19">
        <f t="shared" si="28"/>
        <v>0</v>
      </c>
      <c r="P70" s="21">
        <f t="shared" si="29"/>
        <v>4.6100000000000002E-2</v>
      </c>
      <c r="Q70" s="21">
        <f t="shared" si="4"/>
        <v>4.6100000000000002E-2</v>
      </c>
      <c r="R70" s="19">
        <v>9.2200000000000006</v>
      </c>
      <c r="S70" s="21">
        <f t="shared" si="5"/>
        <v>4.6100000000000002E-2</v>
      </c>
      <c r="T70" s="21">
        <f t="shared" si="6"/>
        <v>4.6100000000000002E-2</v>
      </c>
    </row>
    <row r="71" spans="1:20" x14ac:dyDescent="0.25">
      <c r="A71" s="23">
        <v>261</v>
      </c>
      <c r="B71" s="13" t="s">
        <v>94</v>
      </c>
      <c r="C71" s="19">
        <v>500</v>
      </c>
      <c r="D71" s="19">
        <v>0</v>
      </c>
      <c r="E71" s="19">
        <v>-100</v>
      </c>
      <c r="F71" s="22">
        <f t="shared" si="7"/>
        <v>400</v>
      </c>
      <c r="G71" s="22">
        <v>400</v>
      </c>
      <c r="H71" s="22">
        <v>0</v>
      </c>
      <c r="I71" s="22">
        <v>0</v>
      </c>
      <c r="J71" s="22">
        <v>43.87</v>
      </c>
      <c r="K71" s="19">
        <f t="shared" si="25"/>
        <v>356.13</v>
      </c>
      <c r="L71" s="19">
        <f t="shared" si="26"/>
        <v>356.13</v>
      </c>
      <c r="M71" s="19">
        <f t="shared" si="27"/>
        <v>0</v>
      </c>
      <c r="N71" s="19">
        <v>43.87</v>
      </c>
      <c r="O71" s="19">
        <f t="shared" si="28"/>
        <v>0</v>
      </c>
      <c r="P71" s="21">
        <f t="shared" si="29"/>
        <v>0.10967499999999999</v>
      </c>
      <c r="Q71" s="21">
        <f t="shared" si="4"/>
        <v>0.10967499999999999</v>
      </c>
      <c r="R71" s="19">
        <v>43.87</v>
      </c>
      <c r="S71" s="21">
        <f t="shared" si="5"/>
        <v>0.10967499999999999</v>
      </c>
      <c r="T71" s="21">
        <f t="shared" si="6"/>
        <v>0.10967499999999999</v>
      </c>
    </row>
    <row r="72" spans="1:20" x14ac:dyDescent="0.25">
      <c r="A72" s="23">
        <v>262</v>
      </c>
      <c r="B72" s="13" t="s">
        <v>95</v>
      </c>
      <c r="C72" s="19">
        <v>555</v>
      </c>
      <c r="D72" s="19">
        <v>0</v>
      </c>
      <c r="E72" s="19">
        <v>100</v>
      </c>
      <c r="F72" s="22">
        <f t="shared" si="7"/>
        <v>655</v>
      </c>
      <c r="G72" s="22">
        <v>655</v>
      </c>
      <c r="H72" s="22">
        <v>0</v>
      </c>
      <c r="I72" s="22">
        <v>0</v>
      </c>
      <c r="J72" s="22">
        <v>120.32</v>
      </c>
      <c r="K72" s="19">
        <f t="shared" si="25"/>
        <v>534.68000000000006</v>
      </c>
      <c r="L72" s="19">
        <f t="shared" si="26"/>
        <v>534.68000000000006</v>
      </c>
      <c r="M72" s="19">
        <f t="shared" si="27"/>
        <v>0</v>
      </c>
      <c r="N72" s="19">
        <v>120.32</v>
      </c>
      <c r="O72" s="19">
        <f t="shared" si="28"/>
        <v>0</v>
      </c>
      <c r="P72" s="21">
        <f t="shared" si="29"/>
        <v>0.1836946564885496</v>
      </c>
      <c r="Q72" s="21">
        <f t="shared" si="4"/>
        <v>0.1836946564885496</v>
      </c>
      <c r="R72" s="19">
        <v>120.32</v>
      </c>
      <c r="S72" s="21">
        <f t="shared" si="5"/>
        <v>0.1836946564885496</v>
      </c>
      <c r="T72" s="21">
        <f t="shared" si="6"/>
        <v>0.1836946564885496</v>
      </c>
    </row>
    <row r="73" spans="1:20" x14ac:dyDescent="0.25">
      <c r="A73" s="23">
        <v>265</v>
      </c>
      <c r="B73" s="13" t="s">
        <v>96</v>
      </c>
      <c r="C73" s="19">
        <v>2705</v>
      </c>
      <c r="D73" s="19">
        <v>0</v>
      </c>
      <c r="E73" s="19">
        <v>-288</v>
      </c>
      <c r="F73" s="22">
        <f t="shared" si="7"/>
        <v>2417</v>
      </c>
      <c r="G73" s="22">
        <v>2417</v>
      </c>
      <c r="H73" s="22">
        <v>0</v>
      </c>
      <c r="I73" s="22">
        <v>0</v>
      </c>
      <c r="J73" s="22">
        <v>0</v>
      </c>
      <c r="K73" s="19">
        <f t="shared" si="25"/>
        <v>2417</v>
      </c>
      <c r="L73" s="19">
        <f t="shared" si="26"/>
        <v>2417</v>
      </c>
      <c r="M73" s="19">
        <f t="shared" si="27"/>
        <v>0</v>
      </c>
      <c r="N73" s="19">
        <v>0</v>
      </c>
      <c r="O73" s="19">
        <f t="shared" si="28"/>
        <v>0</v>
      </c>
      <c r="P73" s="21">
        <f t="shared" si="29"/>
        <v>0</v>
      </c>
      <c r="Q73" s="21">
        <f t="shared" si="4"/>
        <v>0</v>
      </c>
      <c r="R73" s="19">
        <v>0</v>
      </c>
      <c r="S73" s="21">
        <f t="shared" si="5"/>
        <v>0</v>
      </c>
      <c r="T73" s="21">
        <f t="shared" si="6"/>
        <v>0</v>
      </c>
    </row>
    <row r="74" spans="1:20" x14ac:dyDescent="0.25">
      <c r="A74" s="23">
        <v>269</v>
      </c>
      <c r="B74" s="13" t="s">
        <v>97</v>
      </c>
      <c r="C74" s="19">
        <v>3130</v>
      </c>
      <c r="D74" s="19">
        <v>0</v>
      </c>
      <c r="E74" s="19">
        <v>-30</v>
      </c>
      <c r="F74" s="22">
        <f t="shared" si="7"/>
        <v>3100</v>
      </c>
      <c r="G74" s="22">
        <v>3100</v>
      </c>
      <c r="H74" s="22">
        <v>0</v>
      </c>
      <c r="I74" s="22">
        <v>0.27</v>
      </c>
      <c r="J74" s="22">
        <v>0.42</v>
      </c>
      <c r="K74" s="19">
        <f t="shared" si="25"/>
        <v>3099.58</v>
      </c>
      <c r="L74" s="19">
        <f t="shared" si="26"/>
        <v>3099.58</v>
      </c>
      <c r="M74" s="19">
        <f t="shared" si="27"/>
        <v>0</v>
      </c>
      <c r="N74" s="19">
        <v>0.42</v>
      </c>
      <c r="O74" s="19">
        <f t="shared" si="28"/>
        <v>0</v>
      </c>
      <c r="P74" s="21">
        <f t="shared" si="29"/>
        <v>1.3548387096774193E-4</v>
      </c>
      <c r="Q74" s="21">
        <f t="shared" si="4"/>
        <v>1.3548387096774193E-4</v>
      </c>
      <c r="R74" s="19">
        <v>0.42</v>
      </c>
      <c r="S74" s="21">
        <f t="shared" si="5"/>
        <v>1.3548387096774193E-4</v>
      </c>
      <c r="T74" s="21">
        <f t="shared" si="6"/>
        <v>1.3548387096774193E-4</v>
      </c>
    </row>
    <row r="75" spans="1:20" x14ac:dyDescent="0.25">
      <c r="A75" s="23">
        <v>271</v>
      </c>
      <c r="B75" s="13" t="s">
        <v>98</v>
      </c>
      <c r="C75" s="19">
        <v>2700</v>
      </c>
      <c r="D75" s="19">
        <v>0</v>
      </c>
      <c r="E75" s="19">
        <v>0</v>
      </c>
      <c r="F75" s="22">
        <f t="shared" si="7"/>
        <v>2700</v>
      </c>
      <c r="G75" s="22">
        <v>2700</v>
      </c>
      <c r="H75" s="22">
        <v>0</v>
      </c>
      <c r="I75" s="22">
        <v>0</v>
      </c>
      <c r="J75" s="22">
        <v>0</v>
      </c>
      <c r="K75" s="19">
        <f t="shared" si="25"/>
        <v>2700</v>
      </c>
      <c r="L75" s="19">
        <f t="shared" si="26"/>
        <v>2700</v>
      </c>
      <c r="M75" s="19">
        <f t="shared" si="27"/>
        <v>0</v>
      </c>
      <c r="N75" s="19">
        <v>0</v>
      </c>
      <c r="O75" s="19">
        <f t="shared" si="28"/>
        <v>0</v>
      </c>
      <c r="P75" s="21">
        <f t="shared" si="29"/>
        <v>0</v>
      </c>
      <c r="Q75" s="21">
        <f t="shared" si="4"/>
        <v>0</v>
      </c>
      <c r="R75" s="19">
        <v>0</v>
      </c>
      <c r="S75" s="21">
        <f t="shared" si="5"/>
        <v>0</v>
      </c>
      <c r="T75" s="21">
        <f t="shared" si="6"/>
        <v>0</v>
      </c>
    </row>
    <row r="76" spans="1:20" x14ac:dyDescent="0.25">
      <c r="A76" s="23">
        <v>272</v>
      </c>
      <c r="B76" s="13" t="s">
        <v>99</v>
      </c>
      <c r="C76" s="19">
        <v>60</v>
      </c>
      <c r="D76" s="19">
        <v>0</v>
      </c>
      <c r="E76" s="19">
        <v>0</v>
      </c>
      <c r="F76" s="22">
        <f t="shared" si="7"/>
        <v>60</v>
      </c>
      <c r="G76" s="22">
        <v>60</v>
      </c>
      <c r="H76" s="22">
        <v>0</v>
      </c>
      <c r="I76" s="22">
        <v>0</v>
      </c>
      <c r="J76" s="22">
        <v>0</v>
      </c>
      <c r="K76" s="19">
        <f t="shared" si="25"/>
        <v>60</v>
      </c>
      <c r="L76" s="19">
        <f t="shared" si="26"/>
        <v>60</v>
      </c>
      <c r="M76" s="19">
        <f t="shared" si="27"/>
        <v>0</v>
      </c>
      <c r="N76" s="19">
        <v>0</v>
      </c>
      <c r="O76" s="19">
        <f t="shared" si="28"/>
        <v>0</v>
      </c>
      <c r="P76" s="21">
        <v>0</v>
      </c>
      <c r="Q76" s="21">
        <f t="shared" si="4"/>
        <v>0</v>
      </c>
      <c r="R76" s="19">
        <v>0</v>
      </c>
      <c r="S76" s="21">
        <v>0</v>
      </c>
      <c r="T76" s="21">
        <f t="shared" si="6"/>
        <v>0</v>
      </c>
    </row>
    <row r="77" spans="1:20" x14ac:dyDescent="0.25">
      <c r="A77" s="23">
        <v>273</v>
      </c>
      <c r="B77" s="13" t="s">
        <v>100</v>
      </c>
      <c r="C77" s="19">
        <v>8500</v>
      </c>
      <c r="D77" s="19">
        <v>0</v>
      </c>
      <c r="E77" s="19">
        <v>0</v>
      </c>
      <c r="F77" s="22">
        <f t="shared" si="7"/>
        <v>8500</v>
      </c>
      <c r="G77" s="22">
        <v>8500</v>
      </c>
      <c r="H77" s="22">
        <v>0</v>
      </c>
      <c r="I77" s="22">
        <v>0</v>
      </c>
      <c r="J77" s="22">
        <v>2159.3200000000002</v>
      </c>
      <c r="K77" s="19">
        <f t="shared" si="25"/>
        <v>6340.68</v>
      </c>
      <c r="L77" s="19">
        <f t="shared" si="26"/>
        <v>6340.68</v>
      </c>
      <c r="M77" s="19">
        <f t="shared" si="27"/>
        <v>0</v>
      </c>
      <c r="N77" s="19">
        <v>2159.3200000000002</v>
      </c>
      <c r="O77" s="19">
        <f t="shared" si="28"/>
        <v>0</v>
      </c>
      <c r="P77" s="21">
        <f t="shared" si="29"/>
        <v>0.25403764705882353</v>
      </c>
      <c r="Q77" s="21">
        <f t="shared" ref="Q77:Q83" si="34">J77/F77*100%</f>
        <v>0.25403764705882353</v>
      </c>
      <c r="R77" s="19">
        <v>2159.3200000000002</v>
      </c>
      <c r="S77" s="21">
        <f t="shared" ref="S77:S78" si="35">R77/G77*100%</f>
        <v>0.25403764705882353</v>
      </c>
      <c r="T77" s="21">
        <f t="shared" ref="T77:T92" si="36">R77/F77*100%</f>
        <v>0.25403764705882353</v>
      </c>
    </row>
    <row r="78" spans="1:20" x14ac:dyDescent="0.25">
      <c r="A78" s="23">
        <v>275</v>
      </c>
      <c r="B78" s="13" t="s">
        <v>101</v>
      </c>
      <c r="C78" s="19">
        <v>24300</v>
      </c>
      <c r="D78" s="19">
        <v>0</v>
      </c>
      <c r="E78" s="19">
        <v>57</v>
      </c>
      <c r="F78" s="22">
        <f t="shared" si="7"/>
        <v>24357</v>
      </c>
      <c r="G78" s="22">
        <v>24357</v>
      </c>
      <c r="H78" s="22">
        <v>0</v>
      </c>
      <c r="I78" s="22">
        <v>0</v>
      </c>
      <c r="J78" s="22">
        <v>7945.36</v>
      </c>
      <c r="K78" s="19">
        <f t="shared" si="25"/>
        <v>16411.64</v>
      </c>
      <c r="L78" s="19">
        <f t="shared" si="26"/>
        <v>16411.64</v>
      </c>
      <c r="M78" s="19">
        <f t="shared" si="27"/>
        <v>0</v>
      </c>
      <c r="N78" s="19">
        <v>7873.36</v>
      </c>
      <c r="O78" s="19">
        <f t="shared" si="28"/>
        <v>72</v>
      </c>
      <c r="P78" s="21">
        <f t="shared" si="29"/>
        <v>0.32620437656525841</v>
      </c>
      <c r="Q78" s="21">
        <f t="shared" si="34"/>
        <v>0.32620437656525841</v>
      </c>
      <c r="R78" s="19">
        <v>7873.36</v>
      </c>
      <c r="S78" s="21">
        <f t="shared" si="35"/>
        <v>0.32324834749763925</v>
      </c>
      <c r="T78" s="21">
        <f t="shared" si="36"/>
        <v>0.32324834749763925</v>
      </c>
    </row>
    <row r="79" spans="1:20" x14ac:dyDescent="0.25">
      <c r="A79" s="23">
        <v>279</v>
      </c>
      <c r="B79" s="13" t="s">
        <v>102</v>
      </c>
      <c r="C79" s="19">
        <v>300</v>
      </c>
      <c r="D79" s="19">
        <v>0</v>
      </c>
      <c r="E79" s="19">
        <v>268</v>
      </c>
      <c r="F79" s="22">
        <f t="shared" si="7"/>
        <v>568</v>
      </c>
      <c r="G79" s="22">
        <v>568</v>
      </c>
      <c r="H79" s="22">
        <v>0</v>
      </c>
      <c r="I79" s="22">
        <v>0</v>
      </c>
      <c r="J79" s="22">
        <v>0</v>
      </c>
      <c r="K79" s="19">
        <f t="shared" si="25"/>
        <v>568</v>
      </c>
      <c r="L79" s="19">
        <f t="shared" si="26"/>
        <v>568</v>
      </c>
      <c r="M79" s="19">
        <f t="shared" si="27"/>
        <v>0</v>
      </c>
      <c r="N79" s="19">
        <v>0</v>
      </c>
      <c r="O79" s="19">
        <f t="shared" si="28"/>
        <v>0</v>
      </c>
      <c r="P79" s="21">
        <v>0</v>
      </c>
      <c r="Q79" s="21">
        <f t="shared" si="34"/>
        <v>0</v>
      </c>
      <c r="R79" s="19">
        <v>0</v>
      </c>
      <c r="S79" s="21">
        <v>0</v>
      </c>
      <c r="T79" s="21">
        <f t="shared" si="36"/>
        <v>0</v>
      </c>
    </row>
    <row r="80" spans="1:20" x14ac:dyDescent="0.25">
      <c r="A80" s="23">
        <v>280</v>
      </c>
      <c r="B80" s="13" t="s">
        <v>103</v>
      </c>
      <c r="C80" s="19">
        <v>1800</v>
      </c>
      <c r="D80" s="19">
        <v>0</v>
      </c>
      <c r="E80" s="19">
        <v>0</v>
      </c>
      <c r="F80" s="22">
        <f t="shared" ref="F80:F82" si="37">C80+E80</f>
        <v>1800</v>
      </c>
      <c r="G80" s="22">
        <v>1800</v>
      </c>
      <c r="H80" s="22">
        <v>0</v>
      </c>
      <c r="I80" s="22">
        <v>0</v>
      </c>
      <c r="J80" s="22">
        <v>577.37</v>
      </c>
      <c r="K80" s="19">
        <f t="shared" ref="K80:K82" si="38">G80-H80-J80</f>
        <v>1222.6300000000001</v>
      </c>
      <c r="L80" s="19">
        <f t="shared" ref="L80:L82" si="39">F80-H80-J80</f>
        <v>1222.6300000000001</v>
      </c>
      <c r="M80" s="19">
        <f t="shared" ref="M80:M82" si="40">F80-G80</f>
        <v>0</v>
      </c>
      <c r="N80" s="19">
        <v>577.37</v>
      </c>
      <c r="O80" s="19">
        <f t="shared" ref="O80:O82" si="41">J80-N80</f>
        <v>0</v>
      </c>
      <c r="P80" s="21">
        <v>0</v>
      </c>
      <c r="Q80" s="21">
        <f t="shared" ref="Q80:Q82" si="42">J80/F80*100%</f>
        <v>0.32076111111111111</v>
      </c>
      <c r="R80" s="19">
        <v>577.37</v>
      </c>
      <c r="S80" s="21">
        <v>0</v>
      </c>
      <c r="T80" s="21">
        <f t="shared" ref="T80:T82" si="43">R80/F80*100%</f>
        <v>0.32076111111111111</v>
      </c>
    </row>
    <row r="81" spans="1:20" x14ac:dyDescent="0.25">
      <c r="A81" s="23">
        <v>291</v>
      </c>
      <c r="B81" s="13" t="s">
        <v>147</v>
      </c>
      <c r="C81" s="19">
        <v>0</v>
      </c>
      <c r="D81" s="19">
        <v>0</v>
      </c>
      <c r="E81" s="19">
        <v>74</v>
      </c>
      <c r="F81" s="22">
        <f t="shared" si="37"/>
        <v>74</v>
      </c>
      <c r="G81" s="22">
        <v>74</v>
      </c>
      <c r="H81" s="22">
        <v>0</v>
      </c>
      <c r="I81" s="22">
        <v>0</v>
      </c>
      <c r="J81" s="22">
        <v>0</v>
      </c>
      <c r="K81" s="19">
        <f t="shared" si="38"/>
        <v>74</v>
      </c>
      <c r="L81" s="19">
        <f t="shared" si="39"/>
        <v>74</v>
      </c>
      <c r="M81" s="19">
        <f t="shared" si="40"/>
        <v>0</v>
      </c>
      <c r="N81" s="19">
        <v>0</v>
      </c>
      <c r="O81" s="19">
        <f t="shared" si="41"/>
        <v>0</v>
      </c>
      <c r="P81" s="21">
        <v>0</v>
      </c>
      <c r="Q81" s="21">
        <f t="shared" si="42"/>
        <v>0</v>
      </c>
      <c r="R81" s="19">
        <v>0</v>
      </c>
      <c r="S81" s="21">
        <v>0</v>
      </c>
      <c r="T81" s="21">
        <f t="shared" si="43"/>
        <v>0</v>
      </c>
    </row>
    <row r="82" spans="1:20" x14ac:dyDescent="0.25">
      <c r="A82" s="23">
        <v>294</v>
      </c>
      <c r="B82" s="13" t="s">
        <v>148</v>
      </c>
      <c r="C82" s="19">
        <v>0</v>
      </c>
      <c r="D82" s="19">
        <v>0</v>
      </c>
      <c r="E82" s="19">
        <v>1</v>
      </c>
      <c r="F82" s="22">
        <f t="shared" si="37"/>
        <v>1</v>
      </c>
      <c r="G82" s="22">
        <v>1</v>
      </c>
      <c r="H82" s="22">
        <v>0</v>
      </c>
      <c r="I82" s="22">
        <v>0</v>
      </c>
      <c r="J82" s="22">
        <v>0</v>
      </c>
      <c r="K82" s="19">
        <f t="shared" si="38"/>
        <v>1</v>
      </c>
      <c r="L82" s="19">
        <f t="shared" si="39"/>
        <v>1</v>
      </c>
      <c r="M82" s="19">
        <f t="shared" si="40"/>
        <v>0</v>
      </c>
      <c r="N82" s="19">
        <v>0</v>
      </c>
      <c r="O82" s="19">
        <f t="shared" si="41"/>
        <v>0</v>
      </c>
      <c r="P82" s="21">
        <v>0</v>
      </c>
      <c r="Q82" s="21">
        <f t="shared" si="42"/>
        <v>0</v>
      </c>
      <c r="R82" s="19">
        <v>0</v>
      </c>
      <c r="S82" s="21">
        <v>0</v>
      </c>
      <c r="T82" s="21">
        <f t="shared" si="43"/>
        <v>0</v>
      </c>
    </row>
    <row r="83" spans="1:20" x14ac:dyDescent="0.25">
      <c r="A83" s="23">
        <v>298</v>
      </c>
      <c r="B83" s="13" t="s">
        <v>149</v>
      </c>
      <c r="C83" s="19">
        <v>0</v>
      </c>
      <c r="D83" s="19">
        <v>0</v>
      </c>
      <c r="E83" s="19">
        <v>43</v>
      </c>
      <c r="F83" s="22">
        <f t="shared" ref="F83" si="44">C83+E83</f>
        <v>43</v>
      </c>
      <c r="G83" s="22">
        <v>43</v>
      </c>
      <c r="H83" s="22">
        <v>0</v>
      </c>
      <c r="I83" s="22">
        <v>42.46</v>
      </c>
      <c r="J83" s="22">
        <v>42.46</v>
      </c>
      <c r="K83" s="19">
        <f t="shared" si="25"/>
        <v>0.53999999999999915</v>
      </c>
      <c r="L83" s="19">
        <f t="shared" si="26"/>
        <v>0.53999999999999915</v>
      </c>
      <c r="M83" s="19">
        <f t="shared" si="27"/>
        <v>0</v>
      </c>
      <c r="N83" s="19">
        <v>0</v>
      </c>
      <c r="O83" s="19">
        <f t="shared" si="28"/>
        <v>42.46</v>
      </c>
      <c r="P83" s="21">
        <v>0</v>
      </c>
      <c r="Q83" s="21">
        <f t="shared" si="34"/>
        <v>0.98744186046511628</v>
      </c>
      <c r="R83" s="19">
        <v>0</v>
      </c>
      <c r="S83" s="21">
        <v>0</v>
      </c>
      <c r="T83" s="21">
        <f t="shared" si="36"/>
        <v>0</v>
      </c>
    </row>
    <row r="84" spans="1:20" s="1" customFormat="1" x14ac:dyDescent="0.25">
      <c r="A84" s="24">
        <v>6</v>
      </c>
      <c r="B84" s="15" t="s">
        <v>104</v>
      </c>
      <c r="C84" s="16">
        <f>SUM(C85:C92)</f>
        <v>207380</v>
      </c>
      <c r="D84" s="16">
        <f>SUM(D85:D92)</f>
        <v>0</v>
      </c>
      <c r="E84" s="16">
        <f t="shared" ref="E84:Q84" si="45">SUM(E85:E92)</f>
        <v>301630</v>
      </c>
      <c r="F84" s="16">
        <f>SUM(F85:F92)</f>
        <v>509010</v>
      </c>
      <c r="G84" s="16">
        <f t="shared" si="45"/>
        <v>507010</v>
      </c>
      <c r="H84" s="16">
        <f t="shared" si="45"/>
        <v>0</v>
      </c>
      <c r="I84" s="16">
        <f t="shared" si="45"/>
        <v>48138.34</v>
      </c>
      <c r="J84" s="16">
        <f t="shared" si="45"/>
        <v>353472.31</v>
      </c>
      <c r="K84" s="16">
        <f t="shared" si="45"/>
        <v>153537.68999999997</v>
      </c>
      <c r="L84" s="16">
        <f t="shared" si="45"/>
        <v>155537.68999999997</v>
      </c>
      <c r="M84" s="16">
        <f t="shared" si="45"/>
        <v>2000</v>
      </c>
      <c r="N84" s="16">
        <f t="shared" si="45"/>
        <v>313516.74</v>
      </c>
      <c r="O84" s="16">
        <f t="shared" si="45"/>
        <v>39955.570000000007</v>
      </c>
      <c r="P84" s="16">
        <f>SUM(P85:P92)</f>
        <v>1.7480452631578944</v>
      </c>
      <c r="Q84" s="16">
        <f t="shared" si="45"/>
        <v>2.9840075593123259</v>
      </c>
      <c r="R84" s="16">
        <f>SUM(R85:R92)</f>
        <v>319500.18</v>
      </c>
      <c r="S84" s="17">
        <f>R84/G84*100%</f>
        <v>0.63016544052385548</v>
      </c>
      <c r="T84" s="17">
        <f t="shared" si="36"/>
        <v>0.62768939706489069</v>
      </c>
    </row>
    <row r="85" spans="1:20" x14ac:dyDescent="0.25">
      <c r="A85" s="23">
        <v>612</v>
      </c>
      <c r="B85" s="13" t="s">
        <v>105</v>
      </c>
      <c r="C85" s="19">
        <v>0</v>
      </c>
      <c r="D85" s="19">
        <v>0</v>
      </c>
      <c r="E85" s="19">
        <v>129850</v>
      </c>
      <c r="F85" s="19">
        <f t="shared" ref="F85" si="46">C85+E85</f>
        <v>129850</v>
      </c>
      <c r="G85" s="19">
        <v>129850</v>
      </c>
      <c r="H85" s="19">
        <v>0</v>
      </c>
      <c r="I85" s="19">
        <v>0</v>
      </c>
      <c r="J85" s="19">
        <v>117350</v>
      </c>
      <c r="K85" s="19">
        <f t="shared" ref="K85:K92" si="47">G85-H85-J85</f>
        <v>12500</v>
      </c>
      <c r="L85" s="19">
        <f t="shared" ref="L85:L92" si="48">F85-H85-J85</f>
        <v>12500</v>
      </c>
      <c r="M85" s="19">
        <f t="shared" ref="M85:M92" si="49">F85-G85</f>
        <v>0</v>
      </c>
      <c r="N85" s="19">
        <v>117350</v>
      </c>
      <c r="O85" s="19">
        <f t="shared" ref="O85:O92" si="50">J85-N85</f>
        <v>0</v>
      </c>
      <c r="P85" s="21">
        <v>0</v>
      </c>
      <c r="Q85" s="21">
        <v>0</v>
      </c>
      <c r="R85" s="19">
        <v>117350</v>
      </c>
      <c r="S85" s="21">
        <v>0</v>
      </c>
      <c r="T85" s="21">
        <f t="shared" si="36"/>
        <v>0.90373507893723526</v>
      </c>
    </row>
    <row r="86" spans="1:20" x14ac:dyDescent="0.25">
      <c r="A86" s="23">
        <v>613</v>
      </c>
      <c r="B86" s="13" t="s">
        <v>137</v>
      </c>
      <c r="C86" s="19">
        <v>0</v>
      </c>
      <c r="D86" s="19">
        <v>0</v>
      </c>
      <c r="E86" s="19">
        <v>94785</v>
      </c>
      <c r="F86" s="19">
        <f t="shared" ref="F86:F92" si="51">C86+E86</f>
        <v>94785</v>
      </c>
      <c r="G86" s="19">
        <v>94785</v>
      </c>
      <c r="H86" s="19">
        <v>0</v>
      </c>
      <c r="I86" s="19">
        <v>26068.54</v>
      </c>
      <c r="J86" s="19">
        <v>87349.92</v>
      </c>
      <c r="K86" s="19">
        <f t="shared" si="47"/>
        <v>7435.0800000000017</v>
      </c>
      <c r="L86" s="19">
        <f t="shared" si="48"/>
        <v>7435.0800000000017</v>
      </c>
      <c r="M86" s="19">
        <f t="shared" si="49"/>
        <v>0</v>
      </c>
      <c r="N86" s="19">
        <v>81366.48</v>
      </c>
      <c r="O86" s="19">
        <f t="shared" si="50"/>
        <v>5983.4400000000023</v>
      </c>
      <c r="P86" s="21">
        <v>0</v>
      </c>
      <c r="Q86" s="21">
        <v>0</v>
      </c>
      <c r="R86" s="19">
        <v>87349.92</v>
      </c>
      <c r="S86" s="21">
        <v>0</v>
      </c>
      <c r="T86" s="21">
        <f t="shared" si="36"/>
        <v>0.92155847444215855</v>
      </c>
    </row>
    <row r="87" spans="1:20" x14ac:dyDescent="0.25">
      <c r="A87" s="23">
        <v>614</v>
      </c>
      <c r="B87" s="13" t="s">
        <v>106</v>
      </c>
      <c r="C87" s="19">
        <v>20000</v>
      </c>
      <c r="D87" s="19">
        <v>0</v>
      </c>
      <c r="E87" s="19">
        <v>64959</v>
      </c>
      <c r="F87" s="19">
        <f t="shared" si="51"/>
        <v>84959</v>
      </c>
      <c r="G87" s="22">
        <v>84959</v>
      </c>
      <c r="H87" s="22">
        <v>0</v>
      </c>
      <c r="I87" s="22">
        <v>0</v>
      </c>
      <c r="J87" s="22">
        <v>79459</v>
      </c>
      <c r="K87" s="19">
        <f t="shared" si="47"/>
        <v>5500</v>
      </c>
      <c r="L87" s="19">
        <f t="shared" si="48"/>
        <v>5500</v>
      </c>
      <c r="M87" s="19">
        <f t="shared" si="49"/>
        <v>0</v>
      </c>
      <c r="N87" s="19">
        <v>79459</v>
      </c>
      <c r="O87" s="19">
        <f t="shared" si="50"/>
        <v>0</v>
      </c>
      <c r="P87" s="21">
        <v>0</v>
      </c>
      <c r="Q87" s="21">
        <f t="shared" ref="Q87:Q91" si="52">J87/F87*100%</f>
        <v>0.93526289151237652</v>
      </c>
      <c r="R87" s="19">
        <v>79459</v>
      </c>
      <c r="S87" s="21">
        <v>0</v>
      </c>
      <c r="T87" s="21">
        <f t="shared" si="36"/>
        <v>0.93526289151237652</v>
      </c>
    </row>
    <row r="88" spans="1:20" x14ac:dyDescent="0.25">
      <c r="A88" s="23">
        <v>619</v>
      </c>
      <c r="B88" s="13" t="s">
        <v>107</v>
      </c>
      <c r="C88" s="19">
        <v>3000</v>
      </c>
      <c r="D88" s="19">
        <v>0</v>
      </c>
      <c r="E88" s="19">
        <v>0</v>
      </c>
      <c r="F88" s="19">
        <f t="shared" si="51"/>
        <v>3000</v>
      </c>
      <c r="G88" s="22">
        <v>3000</v>
      </c>
      <c r="H88" s="22">
        <v>0</v>
      </c>
      <c r="I88" s="22">
        <v>0</v>
      </c>
      <c r="J88" s="22">
        <v>0</v>
      </c>
      <c r="K88" s="19">
        <f t="shared" si="47"/>
        <v>3000</v>
      </c>
      <c r="L88" s="19">
        <f t="shared" si="48"/>
        <v>3000</v>
      </c>
      <c r="M88" s="19">
        <f t="shared" si="49"/>
        <v>0</v>
      </c>
      <c r="N88" s="19">
        <v>0</v>
      </c>
      <c r="O88" s="19">
        <f t="shared" si="50"/>
        <v>0</v>
      </c>
      <c r="P88" s="21">
        <v>0</v>
      </c>
      <c r="Q88" s="21">
        <f t="shared" si="52"/>
        <v>0</v>
      </c>
      <c r="R88" s="19">
        <v>0</v>
      </c>
      <c r="S88" s="21">
        <v>0</v>
      </c>
      <c r="T88" s="21">
        <f t="shared" si="36"/>
        <v>0</v>
      </c>
    </row>
    <row r="89" spans="1:20" x14ac:dyDescent="0.25">
      <c r="A89" s="23">
        <v>624</v>
      </c>
      <c r="B89" s="13" t="s">
        <v>108</v>
      </c>
      <c r="C89" s="19">
        <v>141280</v>
      </c>
      <c r="D89" s="19">
        <v>0</v>
      </c>
      <c r="E89" s="19">
        <v>11536</v>
      </c>
      <c r="F89" s="19">
        <f t="shared" si="51"/>
        <v>152816</v>
      </c>
      <c r="G89" s="22">
        <v>150816</v>
      </c>
      <c r="H89" s="22">
        <v>0</v>
      </c>
      <c r="I89" s="22">
        <v>22069.8</v>
      </c>
      <c r="J89" s="22">
        <v>35875.9</v>
      </c>
      <c r="K89" s="19">
        <f t="shared" si="47"/>
        <v>114940.1</v>
      </c>
      <c r="L89" s="19">
        <f t="shared" si="48"/>
        <v>116940.1</v>
      </c>
      <c r="M89" s="19">
        <f t="shared" si="49"/>
        <v>2000</v>
      </c>
      <c r="N89" s="19">
        <v>1903.77</v>
      </c>
      <c r="O89" s="19">
        <f t="shared" si="50"/>
        <v>33972.130000000005</v>
      </c>
      <c r="P89" s="21">
        <v>0</v>
      </c>
      <c r="Q89" s="21">
        <f t="shared" si="52"/>
        <v>0.23476533870798871</v>
      </c>
      <c r="R89" s="19">
        <v>1903.77</v>
      </c>
      <c r="S89" s="21">
        <v>0</v>
      </c>
      <c r="T89" s="21">
        <f t="shared" si="36"/>
        <v>1.2457923254109517E-2</v>
      </c>
    </row>
    <row r="90" spans="1:20" x14ac:dyDescent="0.25">
      <c r="A90" s="23">
        <v>639</v>
      </c>
      <c r="B90" s="13" t="s">
        <v>109</v>
      </c>
      <c r="C90" s="19">
        <v>10600</v>
      </c>
      <c r="D90" s="19">
        <v>0</v>
      </c>
      <c r="E90" s="19">
        <v>-1500</v>
      </c>
      <c r="F90" s="19">
        <f t="shared" si="51"/>
        <v>9100</v>
      </c>
      <c r="G90" s="22">
        <v>9100</v>
      </c>
      <c r="H90" s="22">
        <v>0</v>
      </c>
      <c r="I90" s="22">
        <v>0</v>
      </c>
      <c r="J90" s="22">
        <v>600</v>
      </c>
      <c r="K90" s="19">
        <f t="shared" si="47"/>
        <v>8500</v>
      </c>
      <c r="L90" s="19">
        <f t="shared" si="48"/>
        <v>8500</v>
      </c>
      <c r="M90" s="19">
        <f t="shared" si="49"/>
        <v>0</v>
      </c>
      <c r="N90" s="19">
        <v>600</v>
      </c>
      <c r="O90" s="19">
        <f t="shared" si="50"/>
        <v>0</v>
      </c>
      <c r="P90" s="21">
        <v>0</v>
      </c>
      <c r="Q90" s="21">
        <f t="shared" si="52"/>
        <v>6.5934065934065936E-2</v>
      </c>
      <c r="R90" s="19">
        <v>600</v>
      </c>
      <c r="S90" s="21">
        <v>0</v>
      </c>
      <c r="T90" s="21">
        <f t="shared" si="36"/>
        <v>6.5934065934065936E-2</v>
      </c>
    </row>
    <row r="91" spans="1:20" x14ac:dyDescent="0.25">
      <c r="A91" s="23">
        <v>664</v>
      </c>
      <c r="B91" s="13" t="s">
        <v>110</v>
      </c>
      <c r="C91" s="19">
        <v>32500</v>
      </c>
      <c r="D91" s="70">
        <v>0</v>
      </c>
      <c r="E91" s="19">
        <v>-4000</v>
      </c>
      <c r="F91" s="19">
        <f t="shared" si="51"/>
        <v>28500</v>
      </c>
      <c r="G91" s="22">
        <v>28500</v>
      </c>
      <c r="H91" s="22">
        <v>0</v>
      </c>
      <c r="I91" s="22">
        <v>0</v>
      </c>
      <c r="J91" s="22">
        <v>28309.01</v>
      </c>
      <c r="K91" s="19">
        <f t="shared" si="47"/>
        <v>190.9900000000016</v>
      </c>
      <c r="L91" s="19">
        <f t="shared" si="48"/>
        <v>190.9900000000016</v>
      </c>
      <c r="M91" s="19">
        <f t="shared" si="49"/>
        <v>0</v>
      </c>
      <c r="N91" s="19">
        <v>28309.01</v>
      </c>
      <c r="O91" s="19">
        <f t="shared" si="50"/>
        <v>0</v>
      </c>
      <c r="P91" s="21">
        <f t="shared" ref="P91:P99" si="53">J91/G91*100%</f>
        <v>0.99329859649122798</v>
      </c>
      <c r="Q91" s="21">
        <f t="shared" si="52"/>
        <v>0.99329859649122798</v>
      </c>
      <c r="R91" s="19">
        <v>28309.01</v>
      </c>
      <c r="S91" s="21">
        <f>R91/G91*100%</f>
        <v>0.99329859649122798</v>
      </c>
      <c r="T91" s="21">
        <f t="shared" si="36"/>
        <v>0.99329859649122798</v>
      </c>
    </row>
    <row r="92" spans="1:20" x14ac:dyDescent="0.25">
      <c r="A92" s="23">
        <v>669</v>
      </c>
      <c r="B92" s="13" t="s">
        <v>144</v>
      </c>
      <c r="C92" s="19">
        <v>0</v>
      </c>
      <c r="D92" s="19">
        <v>0</v>
      </c>
      <c r="E92" s="19">
        <v>6000</v>
      </c>
      <c r="F92" s="19">
        <f t="shared" si="51"/>
        <v>6000</v>
      </c>
      <c r="G92" s="22">
        <v>6000</v>
      </c>
      <c r="H92" s="22">
        <v>0</v>
      </c>
      <c r="I92" s="22">
        <v>0</v>
      </c>
      <c r="J92" s="22">
        <v>4528.4799999999996</v>
      </c>
      <c r="K92" s="19">
        <f t="shared" si="47"/>
        <v>1471.5200000000004</v>
      </c>
      <c r="L92" s="19">
        <f t="shared" si="48"/>
        <v>1471.5200000000004</v>
      </c>
      <c r="M92" s="19">
        <f t="shared" si="49"/>
        <v>0</v>
      </c>
      <c r="N92" s="19">
        <v>4528.4799999999996</v>
      </c>
      <c r="O92" s="19">
        <f t="shared" si="50"/>
        <v>0</v>
      </c>
      <c r="P92" s="21">
        <f t="shared" ref="P92" si="54">J92/G92*100%</f>
        <v>0.75474666666666657</v>
      </c>
      <c r="Q92" s="21">
        <f t="shared" ref="Q92" si="55">J92/F92*100%</f>
        <v>0.75474666666666657</v>
      </c>
      <c r="R92" s="19">
        <v>4528.4799999999996</v>
      </c>
      <c r="S92" s="21">
        <f>R92/G92*100%</f>
        <v>0.75474666666666657</v>
      </c>
      <c r="T92" s="21">
        <f t="shared" si="36"/>
        <v>0.75474666666666657</v>
      </c>
    </row>
    <row r="93" spans="1:20" x14ac:dyDescent="0.25">
      <c r="A93" s="32"/>
      <c r="B93" s="32" t="s">
        <v>13</v>
      </c>
      <c r="C93" s="10">
        <f>C95</f>
        <v>100370</v>
      </c>
      <c r="D93" s="10">
        <f t="shared" ref="D93:T93" si="56">D95</f>
        <v>0</v>
      </c>
      <c r="E93" s="10">
        <f t="shared" si="56"/>
        <v>0</v>
      </c>
      <c r="F93" s="10">
        <f t="shared" si="56"/>
        <v>100370</v>
      </c>
      <c r="G93" s="10">
        <f t="shared" si="56"/>
        <v>85270</v>
      </c>
      <c r="H93" s="10">
        <f t="shared" si="56"/>
        <v>0</v>
      </c>
      <c r="I93" s="10">
        <f t="shared" si="56"/>
        <v>882.73</v>
      </c>
      <c r="J93" s="10">
        <f t="shared" si="56"/>
        <v>28916.52</v>
      </c>
      <c r="K93" s="10">
        <f t="shared" si="56"/>
        <v>56353.479999999996</v>
      </c>
      <c r="L93" s="10">
        <f t="shared" si="56"/>
        <v>71453.48</v>
      </c>
      <c r="M93" s="10">
        <f t="shared" si="56"/>
        <v>15100</v>
      </c>
      <c r="N93" s="10">
        <f t="shared" si="56"/>
        <v>17902.13</v>
      </c>
      <c r="O93" s="10">
        <f t="shared" si="56"/>
        <v>11014.39</v>
      </c>
      <c r="P93" s="11">
        <f t="shared" si="56"/>
        <v>0.33911715726515773</v>
      </c>
      <c r="Q93" s="11">
        <f t="shared" si="56"/>
        <v>0.28809923283849759</v>
      </c>
      <c r="R93" s="34">
        <f t="shared" si="56"/>
        <v>22429.75</v>
      </c>
      <c r="S93" s="11">
        <f t="shared" si="56"/>
        <v>0.26304386067784685</v>
      </c>
      <c r="T93" s="11">
        <f t="shared" si="56"/>
        <v>0.22347065856331574</v>
      </c>
    </row>
    <row r="94" spans="1:20" x14ac:dyDescent="0.25">
      <c r="A94" s="12"/>
      <c r="B94" s="25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7"/>
      <c r="R94" s="28"/>
      <c r="S94" s="27"/>
      <c r="T94" s="27"/>
    </row>
    <row r="95" spans="1:20" x14ac:dyDescent="0.25">
      <c r="A95" s="24">
        <v>3</v>
      </c>
      <c r="B95" s="15" t="s">
        <v>111</v>
      </c>
      <c r="C95" s="16">
        <f>SUM(C96:C100)</f>
        <v>100370</v>
      </c>
      <c r="D95" s="16">
        <f t="shared" ref="D95:O95" si="57">SUM(D96:D100)</f>
        <v>0</v>
      </c>
      <c r="E95" s="16">
        <f t="shared" si="57"/>
        <v>0</v>
      </c>
      <c r="F95" s="16">
        <f>SUM(F96:F100)</f>
        <v>100370</v>
      </c>
      <c r="G95" s="16">
        <f t="shared" si="57"/>
        <v>85270</v>
      </c>
      <c r="H95" s="16">
        <f t="shared" si="57"/>
        <v>0</v>
      </c>
      <c r="I95" s="16">
        <f t="shared" si="57"/>
        <v>882.73</v>
      </c>
      <c r="J95" s="16">
        <f t="shared" si="57"/>
        <v>28916.52</v>
      </c>
      <c r="K95" s="16">
        <f t="shared" si="57"/>
        <v>56353.479999999996</v>
      </c>
      <c r="L95" s="16">
        <f t="shared" si="57"/>
        <v>71453.48</v>
      </c>
      <c r="M95" s="16">
        <f t="shared" si="57"/>
        <v>15100</v>
      </c>
      <c r="N95" s="16">
        <f t="shared" si="57"/>
        <v>17902.13</v>
      </c>
      <c r="O95" s="16">
        <f t="shared" si="57"/>
        <v>11014.39</v>
      </c>
      <c r="P95" s="17">
        <f t="shared" si="53"/>
        <v>0.33911715726515773</v>
      </c>
      <c r="Q95" s="17">
        <f t="shared" ref="Q95:Q100" si="58">J95/F95*100%</f>
        <v>0.28809923283849759</v>
      </c>
      <c r="R95" s="16">
        <f t="shared" ref="R95" si="59">SUM(R96:R100)</f>
        <v>22429.75</v>
      </c>
      <c r="S95" s="17">
        <f t="shared" ref="S95:S100" si="60">R95/G95*100%</f>
        <v>0.26304386067784685</v>
      </c>
      <c r="T95" s="17">
        <f t="shared" ref="T95:T100" si="61">R95/F95*100%</f>
        <v>0.22347065856331574</v>
      </c>
    </row>
    <row r="96" spans="1:20" x14ac:dyDescent="0.25">
      <c r="A96" s="23">
        <v>162</v>
      </c>
      <c r="B96" s="13" t="s">
        <v>72</v>
      </c>
      <c r="C96" s="19">
        <v>0</v>
      </c>
      <c r="D96" s="19">
        <v>0</v>
      </c>
      <c r="E96" s="19">
        <v>35</v>
      </c>
      <c r="F96" s="19">
        <f>C96+E96</f>
        <v>35</v>
      </c>
      <c r="G96" s="22">
        <v>35</v>
      </c>
      <c r="H96" s="19">
        <v>0</v>
      </c>
      <c r="I96" s="19">
        <v>35</v>
      </c>
      <c r="J96" s="19">
        <v>35</v>
      </c>
      <c r="K96" s="19">
        <f t="shared" ref="K96:K100" si="62">G96-H96-J96</f>
        <v>0</v>
      </c>
      <c r="L96" s="19">
        <f t="shared" ref="L96:L100" si="63">F96-H96-J96</f>
        <v>0</v>
      </c>
      <c r="M96" s="19">
        <f t="shared" ref="M96:M100" si="64">F96-G96</f>
        <v>0</v>
      </c>
      <c r="N96" s="19">
        <v>35</v>
      </c>
      <c r="O96" s="19">
        <f t="shared" ref="O96:O100" si="65">J96-N96</f>
        <v>0</v>
      </c>
      <c r="P96" s="21">
        <f t="shared" si="53"/>
        <v>1</v>
      </c>
      <c r="Q96" s="21">
        <f t="shared" si="58"/>
        <v>1</v>
      </c>
      <c r="R96" s="19">
        <v>35</v>
      </c>
      <c r="S96" s="21">
        <f t="shared" si="60"/>
        <v>1</v>
      </c>
      <c r="T96" s="21">
        <f t="shared" si="61"/>
        <v>1</v>
      </c>
    </row>
    <row r="97" spans="1:20" x14ac:dyDescent="0.25">
      <c r="A97" s="23">
        <v>301</v>
      </c>
      <c r="B97" s="13" t="s">
        <v>141</v>
      </c>
      <c r="C97" s="19">
        <v>0</v>
      </c>
      <c r="D97" s="19">
        <v>0</v>
      </c>
      <c r="E97" s="19">
        <v>4790</v>
      </c>
      <c r="F97" s="19">
        <f>C97+E97</f>
        <v>4790</v>
      </c>
      <c r="G97" s="22">
        <v>4790</v>
      </c>
      <c r="H97" s="19">
        <v>0</v>
      </c>
      <c r="I97" s="19">
        <v>0</v>
      </c>
      <c r="J97" s="19">
        <v>4770.0600000000004</v>
      </c>
      <c r="K97" s="19">
        <f t="shared" si="62"/>
        <v>19.9399999999996</v>
      </c>
      <c r="L97" s="19">
        <f t="shared" si="63"/>
        <v>19.9399999999996</v>
      </c>
      <c r="M97" s="19">
        <f t="shared" si="64"/>
        <v>0</v>
      </c>
      <c r="N97" s="19">
        <v>4770.0600000000004</v>
      </c>
      <c r="O97" s="19">
        <f t="shared" si="65"/>
        <v>0</v>
      </c>
      <c r="P97" s="21">
        <f t="shared" si="53"/>
        <v>0.99583716075156581</v>
      </c>
      <c r="Q97" s="21">
        <f t="shared" si="58"/>
        <v>0.99583716075156581</v>
      </c>
      <c r="R97" s="19">
        <v>4770.0600000000004</v>
      </c>
      <c r="S97" s="21">
        <f t="shared" si="60"/>
        <v>0.99583716075156581</v>
      </c>
      <c r="T97" s="21">
        <f t="shared" si="61"/>
        <v>0.99583716075156581</v>
      </c>
    </row>
    <row r="98" spans="1:20" x14ac:dyDescent="0.25">
      <c r="A98" s="23">
        <v>350</v>
      </c>
      <c r="B98" s="13" t="s">
        <v>112</v>
      </c>
      <c r="C98" s="19">
        <v>35045</v>
      </c>
      <c r="D98" s="19">
        <v>0</v>
      </c>
      <c r="E98" s="19">
        <v>8100</v>
      </c>
      <c r="F98" s="19">
        <f>C98+E98</f>
        <v>43145</v>
      </c>
      <c r="G98" s="22">
        <v>39185</v>
      </c>
      <c r="H98" s="19">
        <v>0</v>
      </c>
      <c r="I98" s="19">
        <v>847.73</v>
      </c>
      <c r="J98" s="19">
        <v>847.73</v>
      </c>
      <c r="K98" s="19">
        <f t="shared" si="62"/>
        <v>38337.269999999997</v>
      </c>
      <c r="L98" s="19">
        <f t="shared" si="63"/>
        <v>42297.27</v>
      </c>
      <c r="M98" s="19">
        <f t="shared" si="64"/>
        <v>3960</v>
      </c>
      <c r="N98" s="19">
        <v>0</v>
      </c>
      <c r="O98" s="19">
        <f t="shared" ref="O98" si="66">J98-N98</f>
        <v>847.73</v>
      </c>
      <c r="P98" s="21">
        <f t="shared" si="53"/>
        <v>2.1634043639147633E-2</v>
      </c>
      <c r="Q98" s="21">
        <f t="shared" si="58"/>
        <v>1.9648394947270831E-2</v>
      </c>
      <c r="R98" s="19">
        <v>418.82</v>
      </c>
      <c r="S98" s="21">
        <f t="shared" si="60"/>
        <v>1.068827357407171E-2</v>
      </c>
      <c r="T98" s="21">
        <f t="shared" si="61"/>
        <v>9.7072661953876462E-3</v>
      </c>
    </row>
    <row r="99" spans="1:20" x14ac:dyDescent="0.25">
      <c r="A99" s="23">
        <v>370</v>
      </c>
      <c r="B99" s="13" t="s">
        <v>113</v>
      </c>
      <c r="C99" s="19">
        <v>2850</v>
      </c>
      <c r="D99" s="19">
        <v>0</v>
      </c>
      <c r="E99" s="19">
        <v>3000</v>
      </c>
      <c r="F99" s="19">
        <f t="shared" ref="F99:F100" si="67">C99+E99</f>
        <v>5850</v>
      </c>
      <c r="G99" s="22">
        <v>5850</v>
      </c>
      <c r="H99" s="19">
        <v>0</v>
      </c>
      <c r="I99" s="19">
        <v>0</v>
      </c>
      <c r="J99" s="19">
        <v>2407.5</v>
      </c>
      <c r="K99" s="19">
        <f t="shared" si="62"/>
        <v>3442.5</v>
      </c>
      <c r="L99" s="19">
        <f t="shared" si="63"/>
        <v>3442.5</v>
      </c>
      <c r="M99" s="19">
        <f t="shared" si="64"/>
        <v>0</v>
      </c>
      <c r="N99" s="19">
        <v>2407.5</v>
      </c>
      <c r="O99" s="19">
        <f t="shared" si="65"/>
        <v>0</v>
      </c>
      <c r="P99" s="21">
        <f t="shared" si="53"/>
        <v>0.41153846153846152</v>
      </c>
      <c r="Q99" s="21">
        <f t="shared" si="58"/>
        <v>0.41153846153846152</v>
      </c>
      <c r="R99" s="19">
        <v>2407.5</v>
      </c>
      <c r="S99" s="21">
        <f t="shared" si="60"/>
        <v>0.41153846153846152</v>
      </c>
      <c r="T99" s="21">
        <f t="shared" si="61"/>
        <v>0.41153846153846152</v>
      </c>
    </row>
    <row r="100" spans="1:20" x14ac:dyDescent="0.25">
      <c r="A100" s="23">
        <v>380</v>
      </c>
      <c r="B100" s="13" t="s">
        <v>114</v>
      </c>
      <c r="C100" s="19">
        <v>62475</v>
      </c>
      <c r="D100" s="19">
        <v>0</v>
      </c>
      <c r="E100" s="19">
        <v>-15925</v>
      </c>
      <c r="F100" s="19">
        <f t="shared" si="67"/>
        <v>46550</v>
      </c>
      <c r="G100" s="22">
        <v>35410</v>
      </c>
      <c r="H100" s="19">
        <v>0</v>
      </c>
      <c r="I100" s="19">
        <v>0</v>
      </c>
      <c r="J100" s="19">
        <v>20856.23</v>
      </c>
      <c r="K100" s="19">
        <f t="shared" si="62"/>
        <v>14553.77</v>
      </c>
      <c r="L100" s="19">
        <f t="shared" si="63"/>
        <v>25693.77</v>
      </c>
      <c r="M100" s="19">
        <f t="shared" si="64"/>
        <v>11140</v>
      </c>
      <c r="N100" s="19">
        <v>10689.57</v>
      </c>
      <c r="O100" s="19">
        <f t="shared" si="65"/>
        <v>10166.66</v>
      </c>
      <c r="P100" s="21">
        <f t="shared" ref="P100" si="68">J100/G100*100%</f>
        <v>0.58899265744140072</v>
      </c>
      <c r="Q100" s="21">
        <f t="shared" si="58"/>
        <v>0.44803931256713209</v>
      </c>
      <c r="R100" s="19">
        <v>14798.37</v>
      </c>
      <c r="S100" s="21">
        <f t="shared" si="60"/>
        <v>0.4179149957639085</v>
      </c>
      <c r="T100" s="21">
        <f t="shared" si="61"/>
        <v>0.31790268528464016</v>
      </c>
    </row>
    <row r="101" spans="1:20" x14ac:dyDescent="0.25">
      <c r="A101" s="72"/>
      <c r="B101" s="73"/>
      <c r="C101" s="4"/>
      <c r="D101" s="4"/>
      <c r="E101" s="4"/>
      <c r="F101" s="4"/>
      <c r="G101" s="5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6"/>
    </row>
    <row r="102" spans="1:20" x14ac:dyDescent="0.25">
      <c r="A102" s="93" t="s">
        <v>151</v>
      </c>
      <c r="B102" s="84"/>
      <c r="C102" s="68"/>
      <c r="D102" s="68"/>
      <c r="E102" s="68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7"/>
    </row>
    <row r="103" spans="1:20" x14ac:dyDescent="0.25">
      <c r="A103" s="85" t="s">
        <v>150</v>
      </c>
      <c r="B103" s="86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9"/>
    </row>
  </sheetData>
  <mergeCells count="28">
    <mergeCell ref="L5:L6"/>
    <mergeCell ref="I5:I6"/>
    <mergeCell ref="A103:B103"/>
    <mergeCell ref="P4:Q4"/>
    <mergeCell ref="A5:A7"/>
    <mergeCell ref="B5:B7"/>
    <mergeCell ref="C5:C6"/>
    <mergeCell ref="D5:D6"/>
    <mergeCell ref="E5:E6"/>
    <mergeCell ref="H5:H6"/>
    <mergeCell ref="F5:F6"/>
    <mergeCell ref="G5:G6"/>
    <mergeCell ref="A102:B102"/>
    <mergeCell ref="A101:B101"/>
    <mergeCell ref="R4:T4"/>
    <mergeCell ref="R5:R6"/>
    <mergeCell ref="S5:S6"/>
    <mergeCell ref="T5:T6"/>
    <mergeCell ref="I4:J4"/>
    <mergeCell ref="N4:O4"/>
    <mergeCell ref="N5:N6"/>
    <mergeCell ref="O5:O6"/>
    <mergeCell ref="P5:P6"/>
    <mergeCell ref="Q5:Q6"/>
    <mergeCell ref="K4:M4"/>
    <mergeCell ref="K5:K6"/>
    <mergeCell ref="M5:M6"/>
    <mergeCell ref="J5:J6"/>
  </mergeCells>
  <phoneticPr fontId="6" type="noConversion"/>
  <printOptions horizontalCentered="1"/>
  <pageMargins left="0.15748031496062992" right="0.15748031496062992" top="0.31496062992125984" bottom="0.31496062992125984" header="0.51181102362204722" footer="0.51181102362204722"/>
  <pageSetup paperSize="5" scale="70" orientation="landscape" horizontalDpi="300" verticalDpi="300" r:id="rId1"/>
  <headerFooter alignWithMargins="0"/>
  <ignoredErrors>
    <ignoredError sqref="F95 F55 F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Consolidado</vt:lpstr>
      <vt:lpstr>Consolidado!Área_de_impresión</vt:lpstr>
      <vt:lpstr>Consolidado!Títulos_a_imprimir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Bolivar</dc:creator>
  <cp:lastModifiedBy>Fernando Bolivar</cp:lastModifiedBy>
  <cp:lastPrinted>2023-04-11T21:05:24Z</cp:lastPrinted>
  <dcterms:created xsi:type="dcterms:W3CDTF">2019-09-13T15:46:10Z</dcterms:created>
  <dcterms:modified xsi:type="dcterms:W3CDTF">2023-08-09T18:29:56Z</dcterms:modified>
</cp:coreProperties>
</file>